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사용법" sheetId="1" state="visible" r:id="rId3"/>
    <sheet name="목차" sheetId="2" state="visible" r:id="rId4"/>
    <sheet name="01 투찰금액만들기" sheetId="3" state="visible" r:id="rId5"/>
    <sheet name="02 투찰률역산" sheetId="4" state="visible" r:id="rId6"/>
    <sheet name="03 투찰이력" sheetId="5" state="visible" r:id="rId7"/>
    <sheet name="04 원가바닥선" sheetId="6" state="visible" r:id="rId8"/>
    <sheet name="05 공고체크" sheetId="7" state="visible" r:id="rId9"/>
    <sheet name="06 일정" sheetId="8" state="visible" r:id="rId10"/>
    <sheet name="07 용어" sheetId="9" state="visible" r:id="rId11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<sst xmlns="http://schemas.openxmlformats.org/spreadsheetml/2006/main" count="307" uniqueCount="267">
  <si>
    <t xml:space="preserve">사용법</t>
  </si>
  <si>
    <r>
      <rPr>
        <i val="true"/>
        <sz val="9"/>
        <color rgb="FF6B6B70"/>
        <rFont val="Noto Sans CJK SC"/>
        <family val="2"/>
      </rPr>
      <t xml:space="preserve">투찰가격 결정 시트 </t>
    </r>
    <r>
      <rPr>
        <i val="true"/>
        <sz val="9"/>
        <color rgb="FF6B6B70"/>
        <rFont val="Arial"/>
        <family val="0"/>
        <charset val="1"/>
      </rPr>
      <t xml:space="preserve">8</t>
    </r>
    <r>
      <rPr>
        <i val="true"/>
        <sz val="9"/>
        <color rgb="FF6B6B70"/>
        <rFont val="Noto Sans CJK SC"/>
        <family val="2"/>
      </rPr>
      <t xml:space="preserve">종 </t>
    </r>
    <r>
      <rPr>
        <i val="true"/>
        <sz val="9"/>
        <color rgb="FF6B6B70"/>
        <rFont val="Arial"/>
        <family val="0"/>
        <charset val="1"/>
      </rPr>
      <t xml:space="preserve">· younsubjung.com </t>
    </r>
    <r>
      <rPr>
        <i val="true"/>
        <sz val="9"/>
        <color rgb="FF6B6B70"/>
        <rFont val="Noto Sans CJK SC"/>
        <family val="2"/>
      </rPr>
      <t xml:space="preserve">자료실 </t>
    </r>
    <r>
      <rPr>
        <i val="true"/>
        <sz val="9"/>
        <color rgb="FF6B6B70"/>
        <rFont val="Arial"/>
        <family val="0"/>
        <charset val="1"/>
      </rPr>
      <t xml:space="preserve">· </t>
    </r>
    <r>
      <rPr>
        <i val="true"/>
        <sz val="9"/>
        <color rgb="FF6B6B70"/>
        <rFont val="Noto Sans CJK SC"/>
        <family val="2"/>
      </rPr>
      <t xml:space="preserve">무료</t>
    </r>
  </si>
  <si>
    <r>
      <rPr>
        <b val="true"/>
        <sz val="12"/>
        <color rgb="FF111114"/>
        <rFont val="Arial"/>
        <family val="0"/>
        <charset val="1"/>
      </rPr>
      <t xml:space="preserve">0 · </t>
    </r>
    <r>
      <rPr>
        <b val="true"/>
        <sz val="12"/>
        <color rgb="FF111114"/>
        <rFont val="Noto Sans CJK SC"/>
        <family val="2"/>
      </rPr>
      <t xml:space="preserve">이 시트를 쓰는 순서</t>
    </r>
  </si>
  <si>
    <r>
      <rPr>
        <sz val="10"/>
        <color rgb="FF111114"/>
        <rFont val="Arial"/>
        <family val="0"/>
        <charset val="1"/>
      </rPr>
      <t xml:space="preserve">· ① </t>
    </r>
    <r>
      <rPr>
        <sz val="10"/>
        <color rgb="FF111114"/>
        <rFont val="Noto Sans CJK SC"/>
        <family val="2"/>
      </rPr>
      <t xml:space="preserve">「</t>
    </r>
    <r>
      <rPr>
        <sz val="10"/>
        <color rgb="FF111114"/>
        <rFont val="Arial"/>
        <family val="0"/>
        <charset val="1"/>
      </rPr>
      <t xml:space="preserve">01 </t>
    </r>
    <r>
      <rPr>
        <sz val="10"/>
        <color rgb="FF111114"/>
        <rFont val="Noto Sans CJK SC"/>
        <family val="2"/>
      </rPr>
      <t xml:space="preserve">투찰금액만들기」에 기초금액과 목표 투찰률을 넣습니다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공급가액을 끊는 자리별로 금액이 나옵니다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</si>
  <si>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② </t>
    </r>
    <r>
      <rPr>
        <sz val="10"/>
        <color rgb="FF111114"/>
        <rFont val="Noto Sans CJK SC"/>
        <family val="2"/>
      </rPr>
      <t xml:space="preserve">「</t>
    </r>
    <r>
      <rPr>
        <sz val="10"/>
        <color rgb="FF111114"/>
        <rFont val="Arial"/>
        <family val="0"/>
        <charset val="1"/>
      </rPr>
      <t xml:space="preserve">04 </t>
    </r>
    <r>
      <rPr>
        <sz val="10"/>
        <color rgb="FF111114"/>
        <rFont val="Noto Sans CJK SC"/>
        <family val="2"/>
      </rPr>
      <t xml:space="preserve">원가바닥선」에서 이 건의 바닥선을 먼저 잡으십시오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바닥선이 하한율보다 높으면 안 쓰는 게 답입니다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</si>
  <si>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③ </t>
    </r>
    <r>
      <rPr>
        <sz val="10"/>
        <color rgb="FF111114"/>
        <rFont val="Noto Sans CJK SC"/>
        <family val="2"/>
      </rPr>
      <t xml:space="preserve">「</t>
    </r>
    <r>
      <rPr>
        <sz val="10"/>
        <color rgb="FF111114"/>
        <rFont val="Arial"/>
        <family val="0"/>
        <charset val="1"/>
      </rPr>
      <t xml:space="preserve">05 </t>
    </r>
    <r>
      <rPr>
        <sz val="10"/>
        <color rgb="FF111114"/>
        <rFont val="Noto Sans CJK SC"/>
        <family val="2"/>
      </rPr>
      <t xml:space="preserve">공고체크」의 열두 항목을 투찰 전에 확인합니다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</si>
  <si>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④ </t>
    </r>
    <r>
      <rPr>
        <sz val="10"/>
        <color rgb="FF111114"/>
        <rFont val="Noto Sans CJK SC"/>
        <family val="2"/>
      </rPr>
      <t xml:space="preserve">「</t>
    </r>
    <r>
      <rPr>
        <sz val="10"/>
        <color rgb="FF111114"/>
        <rFont val="Arial"/>
        <family val="0"/>
        <charset val="1"/>
      </rPr>
      <t xml:space="preserve">06 </t>
    </r>
    <r>
      <rPr>
        <sz val="10"/>
        <color rgb="FF111114"/>
        <rFont val="Noto Sans CJK SC"/>
        <family val="2"/>
      </rPr>
      <t xml:space="preserve">일정」에 날짜를 넣어 마감을 놓치지 않게 합니다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</si>
  <si>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⑤ </t>
    </r>
    <r>
      <rPr>
        <sz val="10"/>
        <color rgb="FF111114"/>
        <rFont val="Noto Sans CJK SC"/>
        <family val="2"/>
      </rPr>
      <t xml:space="preserve">투찰하고 나면 「</t>
    </r>
    <r>
      <rPr>
        <sz val="10"/>
        <color rgb="FF111114"/>
        <rFont val="Arial"/>
        <family val="0"/>
        <charset val="1"/>
      </rPr>
      <t xml:space="preserve">03 </t>
    </r>
    <r>
      <rPr>
        <sz val="10"/>
        <color rgb="FF111114"/>
        <rFont val="Noto Sans CJK SC"/>
        <family val="2"/>
      </rPr>
      <t xml:space="preserve">투찰이력」에 결과를 적습니다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떨어진 건의 낙찰자 금액도 반드시 적으십시오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</si>
  <si>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⑥ </t>
    </r>
    <r>
      <rPr>
        <sz val="10"/>
        <color rgb="FF111114"/>
        <rFont val="Noto Sans CJK SC"/>
        <family val="2"/>
      </rPr>
      <t xml:space="preserve">이력이 열 건쯤 쌓이면 「우리와 낙찰자의 차이」가 다음 투찰률의 근거가 됩니다</t>
    </r>
    <r>
      <rPr>
        <sz val="10"/>
        <color rgb="FF111114"/>
        <rFont val="Arial"/>
        <family val="0"/>
        <charset val="1"/>
      </rPr>
      <t xml:space="preserve">.</t>
    </r>
  </si>
  <si>
    <r>
      <rPr>
        <b val="true"/>
        <sz val="12"/>
        <color rgb="FF111114"/>
        <rFont val="Arial"/>
        <family val="0"/>
        <charset val="1"/>
      </rPr>
      <t xml:space="preserve">1 · </t>
    </r>
    <r>
      <rPr>
        <b val="true"/>
        <sz val="12"/>
        <color rgb="FF111114"/>
        <rFont val="Noto Sans CJK SC"/>
        <family val="2"/>
      </rPr>
      <t xml:space="preserve">엑셀로 쓰실 때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</si>
  <si>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파일을 그대로 열면 됩니다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엑셀 </t>
    </r>
    <r>
      <rPr>
        <sz val="10"/>
        <color rgb="FF111114"/>
        <rFont val="Arial"/>
        <family val="0"/>
        <charset val="1"/>
      </rPr>
      <t xml:space="preserve">2016 </t>
    </r>
    <r>
      <rPr>
        <sz val="10"/>
        <color rgb="FF111114"/>
        <rFont val="Noto Sans CJK SC"/>
        <family val="2"/>
      </rPr>
      <t xml:space="preserve">이상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한셀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넘버스 모두 열립니다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</si>
  <si>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파란 글자 칸만 고치십시오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검은 글자는 수식이라 지우면 계산이 깨집니다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</si>
  <si>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쓰기 전에 파일을 하나 복사해 두시는 편이 안전합니다</t>
    </r>
    <r>
      <rPr>
        <sz val="10"/>
        <color rgb="FF111114"/>
        <rFont val="Arial"/>
        <family val="0"/>
        <charset val="1"/>
      </rPr>
      <t xml:space="preserve">.</t>
    </r>
  </si>
  <si>
    <r>
      <rPr>
        <b val="true"/>
        <sz val="12"/>
        <color rgb="FF111114"/>
        <rFont val="Arial"/>
        <family val="0"/>
        <charset val="1"/>
      </rPr>
      <t xml:space="preserve">2 · </t>
    </r>
    <r>
      <rPr>
        <b val="true"/>
        <sz val="12"/>
        <color rgb="FF111114"/>
        <rFont val="Noto Sans CJK SC"/>
        <family val="2"/>
      </rPr>
      <t xml:space="preserve">구글 스프레드시트로 옮기는 법</t>
    </r>
  </si>
  <si>
    <r>
      <rPr>
        <sz val="10"/>
        <color rgb="FF111114"/>
        <rFont val="Noto Sans CJK SC"/>
        <family val="2"/>
      </rPr>
      <t xml:space="preserve">팀과 같이 보시려면 이쪽을 권합니다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두 가지 방법이 있습니다</t>
    </r>
    <r>
      <rPr>
        <sz val="10"/>
        <color rgb="FF111114"/>
        <rFont val="Arial"/>
        <family val="0"/>
        <charset val="1"/>
      </rPr>
      <t xml:space="preserve">.</t>
    </r>
  </si>
  <si>
    <r>
      <rPr>
        <b val="true"/>
        <sz val="10"/>
        <color rgb="FF111114"/>
        <rFont val="Noto Sans CJK SC"/>
        <family val="2"/>
      </rPr>
      <t xml:space="preserve">방법 </t>
    </r>
    <r>
      <rPr>
        <b val="true"/>
        <sz val="10"/>
        <color rgb="FF111114"/>
        <rFont val="Arial"/>
        <family val="0"/>
        <charset val="1"/>
      </rPr>
      <t xml:space="preserve">A — </t>
    </r>
    <r>
      <rPr>
        <b val="true"/>
        <sz val="10"/>
        <color rgb="FF111114"/>
        <rFont val="Noto Sans CJK SC"/>
        <family val="2"/>
      </rPr>
      <t xml:space="preserve">드라이브에 올리기</t>
    </r>
  </si>
  <si>
    <r>
      <rPr>
        <sz val="10"/>
        <color rgb="FF111114"/>
        <rFont val="Noto Sans CJK SC"/>
        <family val="2"/>
      </rPr>
      <t xml:space="preserve">① 드라이브</t>
    </r>
    <r>
      <rPr>
        <sz val="10"/>
        <color rgb="FF111114"/>
        <rFont val="Arial"/>
        <family val="0"/>
        <charset val="1"/>
      </rPr>
      <t xml:space="preserve">(drive.google.com) </t>
    </r>
    <r>
      <rPr>
        <sz val="10"/>
        <color rgb="FF111114"/>
        <rFont val="Noto Sans CJK SC"/>
        <family val="2"/>
      </rPr>
      <t xml:space="preserve">접속 → 왼쪽 위 「</t>
    </r>
    <r>
      <rPr>
        <sz val="10"/>
        <color rgb="FF111114"/>
        <rFont val="Arial"/>
        <family val="0"/>
        <charset val="1"/>
      </rPr>
      <t xml:space="preserve">+ </t>
    </r>
    <r>
      <rPr>
        <sz val="10"/>
        <color rgb="FF111114"/>
        <rFont val="Noto Sans CJK SC"/>
        <family val="2"/>
      </rPr>
      <t xml:space="preserve">새로 만들기」 → 「파일 업로드」</t>
    </r>
  </si>
  <si>
    <r>
      <rPr>
        <sz val="10"/>
        <color rgb="FF111114"/>
        <rFont val="Noto Sans CJK SC"/>
        <family val="2"/>
      </rPr>
      <t xml:space="preserve">② 올라간 파일을 오른쪽 클릭 → 「연결 프로그램」 → 「</t>
    </r>
    <r>
      <rPr>
        <sz val="10"/>
        <color rgb="FF111114"/>
        <rFont val="Arial"/>
        <family val="0"/>
        <charset val="1"/>
      </rPr>
      <t xml:space="preserve">Google </t>
    </r>
    <r>
      <rPr>
        <sz val="10"/>
        <color rgb="FF111114"/>
        <rFont val="Noto Sans CJK SC"/>
        <family val="2"/>
      </rPr>
      <t xml:space="preserve">스프레드시트」</t>
    </r>
  </si>
  <si>
    <r>
      <rPr>
        <sz val="10"/>
        <color rgb="FF111114"/>
        <rFont val="Noto Sans CJK SC"/>
        <family val="2"/>
      </rPr>
      <t xml:space="preserve">③ 새 구글 시트가 만들어집니다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원본 </t>
    </r>
    <r>
      <rPr>
        <sz val="10"/>
        <color rgb="FF111114"/>
        <rFont val="Arial"/>
        <family val="0"/>
        <charset val="1"/>
      </rPr>
      <t xml:space="preserve">xlsx </t>
    </r>
    <r>
      <rPr>
        <sz val="10"/>
        <color rgb="FF111114"/>
        <rFont val="Noto Sans CJK SC"/>
        <family val="2"/>
      </rPr>
      <t xml:space="preserve">는 그대로 남습니다</t>
    </r>
  </si>
  <si>
    <r>
      <rPr>
        <b val="true"/>
        <sz val="10"/>
        <color rgb="FF111114"/>
        <rFont val="Noto Sans CJK SC"/>
        <family val="2"/>
      </rPr>
      <t xml:space="preserve">방법 </t>
    </r>
    <r>
      <rPr>
        <b val="true"/>
        <sz val="10"/>
        <color rgb="FF111114"/>
        <rFont val="Arial"/>
        <family val="0"/>
        <charset val="1"/>
      </rPr>
      <t xml:space="preserve">B — </t>
    </r>
    <r>
      <rPr>
        <b val="true"/>
        <sz val="10"/>
        <color rgb="FF111114"/>
        <rFont val="Noto Sans CJK SC"/>
        <family val="2"/>
      </rPr>
      <t xml:space="preserve">시트에서 가져오기</t>
    </r>
  </si>
  <si>
    <t xml:space="preserve">① 빈 구글 스프레드시트를 하나 만듭니다</t>
  </si>
  <si>
    <t xml:space="preserve">② 「파일」 → 「가져오기」 → 「업로드」 탭에서 이 파일을 올립니다</t>
  </si>
  <si>
    <t xml:space="preserve">③ 「가져오기 위치」에서 「새 시트 삽입」을 고르면 탭이 그대로 붙습니다</t>
  </si>
  <si>
    <r>
      <rPr>
        <b val="true"/>
        <sz val="12"/>
        <color rgb="FF111114"/>
        <rFont val="Arial"/>
        <family val="0"/>
        <charset val="1"/>
      </rPr>
      <t xml:space="preserve">3 · </t>
    </r>
    <r>
      <rPr>
        <b val="true"/>
        <sz val="12"/>
        <color rgb="FF111114"/>
        <rFont val="Noto Sans CJK SC"/>
        <family val="2"/>
      </rPr>
      <t xml:space="preserve">옮길 때 달라지는 것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</si>
  <si>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수식은 그대로 넘어갑니다</t>
    </r>
    <r>
      <rPr>
        <sz val="10"/>
        <color rgb="FF111114"/>
        <rFont val="Arial"/>
        <family val="0"/>
        <charset val="1"/>
      </rPr>
      <t xml:space="preserve">. SUM · IF · COUNTIF · INDEX · MATCH · LARGE </t>
    </r>
    <r>
      <rPr>
        <sz val="10"/>
        <color rgb="FF111114"/>
        <rFont val="Noto Sans CJK SC"/>
        <family val="2"/>
      </rPr>
      <t xml:space="preserve">는 구글 시트에서도 같습니다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</si>
  <si>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「</t>
    </r>
    <r>
      <rPr>
        <sz val="10"/>
        <color rgb="FF111114"/>
        <rFont val="Arial"/>
        <family val="0"/>
        <charset val="1"/>
      </rPr>
      <t xml:space="preserve">1,000,000</t>
    </r>
    <r>
      <rPr>
        <sz val="10"/>
        <color rgb="FF111114"/>
        <rFont val="Noto Sans CJK SC"/>
        <family val="2"/>
      </rPr>
      <t xml:space="preserve">원」처럼 원 표시가 붙은 서식은 「₩</t>
    </r>
    <r>
      <rPr>
        <sz val="10"/>
        <color rgb="FF111114"/>
        <rFont val="Arial"/>
        <family val="0"/>
        <charset val="1"/>
      </rPr>
      <t xml:space="preserve">1,000,000</t>
    </r>
    <r>
      <rPr>
        <sz val="10"/>
        <color rgb="FF111114"/>
        <rFont val="Noto Sans CJK SC"/>
        <family val="2"/>
      </rPr>
      <t xml:space="preserve">」 형태로 바뀔 수 있습니다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숫자는 같습니다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</si>
  <si>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드롭다운은 대부분 유지됩니다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안 보이면 「데이터 → 데이터 확인」에서 다시 걸어 주십시오</t>
    </r>
    <r>
      <rPr>
        <sz val="10"/>
        <color rgb="FF111114"/>
        <rFont val="Arial"/>
        <family val="0"/>
        <charset val="1"/>
      </rPr>
      <t xml:space="preserve">.</t>
    </r>
  </si>
  <si>
    <r>
      <rPr>
        <b val="true"/>
        <sz val="12"/>
        <color rgb="FF111114"/>
        <rFont val="Arial"/>
        <family val="0"/>
        <charset val="1"/>
      </rPr>
      <t xml:space="preserve">4 · </t>
    </r>
    <r>
      <rPr>
        <b val="true"/>
        <sz val="12"/>
        <color rgb="FF111114"/>
        <rFont val="Noto Sans CJK SC"/>
        <family val="2"/>
      </rPr>
      <t xml:space="preserve">팀과 같이 쓸 때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</si>
  <si>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구글 시트 오른쪽 위 「공유」 → 사람을 이메일로 추가하는 방식을 권합니다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</si>
  <si>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「링크가 있는 모든 사용자」로 열어 두면 주소만 알면 누구나 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급여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지분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내부 판단이 든 시트는 이렇게 열지 마십시오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</si>
  <si>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여러 명이 고치는 시트는 「파일 → 버전 기록」을 봐 두면 누가 언제 바꿨는지 남습니다</t>
    </r>
    <r>
      <rPr>
        <sz val="10"/>
        <color rgb="FF111114"/>
        <rFont val="Arial"/>
        <family val="0"/>
        <charset val="1"/>
      </rPr>
      <t xml:space="preserve">.</t>
    </r>
  </si>
  <si>
    <r>
      <rPr>
        <b val="true"/>
        <sz val="12"/>
        <color rgb="FF111114"/>
        <rFont val="Noto Sans CJK SC"/>
        <family val="2"/>
      </rPr>
      <t xml:space="preserve">이 시트는 낙찰을 예측하지 않습니다</t>
    </r>
    <r>
      <rPr>
        <b val="true"/>
        <sz val="12"/>
        <color rgb="FF111114"/>
        <rFont val="Arial"/>
        <family val="0"/>
        <charset val="1"/>
      </rPr>
      <t xml:space="preserve">. </t>
    </r>
    <r>
      <rPr>
        <b val="true"/>
        <sz val="12"/>
        <color rgb="FF111114"/>
        <rFont val="Noto Sans CJK SC"/>
        <family val="2"/>
      </rPr>
      <t xml:space="preserve">예비가격 추첨은 무작위이고 심사 기준은 공고마다 다릅니다</t>
    </r>
    <r>
      <rPr>
        <b val="true"/>
        <sz val="12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</si>
  <si>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웹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</si>
  <si>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에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</si>
  <si>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서</t>
    </r>
  </si>
  <si>
    <t xml:space="preserve">·  </t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</si>
  <si>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한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</si>
  <si>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건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</si>
  <si>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만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</si>
  <si>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빠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</si>
  <si>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르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</si>
  <si>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게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</si>
  <si>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계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</si>
  <si>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산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</si>
  <si>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하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</si>
  <si>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시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</si>
  <si>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려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</si>
  <si>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면</t>
    </r>
  </si>
  <si>
    <t xml:space="preserve">· y</t>
  </si>
  <si>
    <t xml:space="preserve">· o</t>
  </si>
  <si>
    <t xml:space="preserve">· u</t>
  </si>
  <si>
    <t xml:space="preserve">· n</t>
  </si>
  <si>
    <t xml:space="preserve">· s</t>
  </si>
  <si>
    <t xml:space="preserve">· b</t>
  </si>
  <si>
    <t xml:space="preserve">· j</t>
  </si>
  <si>
    <t xml:space="preserve">· g</t>
  </si>
  <si>
    <t xml:space="preserve">· .</t>
  </si>
  <si>
    <t xml:space="preserve">· c</t>
  </si>
  <si>
    <t xml:space="preserve">· m</t>
  </si>
  <si>
    <t xml:space="preserve">· /</t>
  </si>
  <si>
    <t xml:space="preserve">· a</t>
  </si>
  <si>
    <t xml:space="preserve">· l</t>
  </si>
  <si>
    <t xml:space="preserve">· i</t>
  </si>
  <si>
    <t xml:space="preserve">· d</t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</si>
  <si>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를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</si>
  <si>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쓰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</si>
  <si>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십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</si>
  <si>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오</t>
    </r>
  </si>
  <si>
    <r>
      <rPr>
        <b val="true"/>
        <sz val="12"/>
        <color rgb="FF111114"/>
        <rFont val="Arial"/>
        <family val="0"/>
        <charset val="1"/>
      </rPr>
      <t xml:space="preserve">5 · </t>
    </r>
    <r>
      <rPr>
        <b val="true"/>
        <sz val="12"/>
        <color rgb="FF111114"/>
        <rFont val="Noto Sans CJK SC"/>
        <family val="2"/>
      </rPr>
      <t xml:space="preserve">막혔을 때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</si>
  <si>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결과가 안 나오면 파란 칸이 비어 있는지 먼저 보십시오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대부분 입력이 빠진 것입니다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</si>
  <si>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「</t>
    </r>
    <r>
      <rPr>
        <sz val="10"/>
        <color rgb="FF111114"/>
        <rFont val="Arial"/>
        <family val="0"/>
        <charset val="1"/>
      </rPr>
      <t xml:space="preserve">0</t>
    </r>
    <r>
      <rPr>
        <sz val="10"/>
        <color rgb="FF111114"/>
        <rFont val="Noto Sans CJK SC"/>
        <family val="2"/>
      </rPr>
      <t xml:space="preserve">으로 나눔」 오류가 뜨면 나누는 값이 </t>
    </r>
    <r>
      <rPr>
        <sz val="10"/>
        <color rgb="FF111114"/>
        <rFont val="Arial"/>
        <family val="0"/>
        <charset val="1"/>
      </rPr>
      <t xml:space="preserve">0 </t>
    </r>
    <r>
      <rPr>
        <sz val="10"/>
        <color rgb="FF111114"/>
        <rFont val="Noto Sans CJK SC"/>
        <family val="2"/>
      </rPr>
      <t xml:space="preserve">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해당 입력 칸을 채우면 사라집니다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</si>
  <si>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수식을 잘못 지웠으면 파일을 다시 받으십시오</t>
    </r>
    <r>
      <rPr>
        <sz val="10"/>
        <color rgb="FF111114"/>
        <rFont val="Arial"/>
        <family val="0"/>
        <charset val="1"/>
      </rPr>
      <t xml:space="preserve">. younsubjung.com/kit </t>
    </r>
    <r>
      <rPr>
        <sz val="10"/>
        <color rgb="FF111114"/>
        <rFont val="Noto Sans CJK SC"/>
        <family val="2"/>
      </rPr>
      <t xml:space="preserve">에 늘 있습니다</t>
    </r>
    <r>
      <rPr>
        <sz val="10"/>
        <color rgb="FF111114"/>
        <rFont val="Arial"/>
        <family val="0"/>
        <charset val="1"/>
      </rPr>
      <t xml:space="preserve">.</t>
    </r>
  </si>
  <si>
    <t xml:space="preserve">쓰는 범위</t>
  </si>
  <si>
    <r>
      <rPr>
        <sz val="10"/>
        <color rgb="FF111114"/>
        <rFont val="Noto Sans CJK SC"/>
        <family val="2"/>
      </rPr>
      <t xml:space="preserve">무료로 배포합니다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회사 안에서 자유롭게 쓰시고 고치셔도 됩니다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다만 이 파일 자체를 재판매하거나 본인이 만든 것처럼 배포하지는 말아 주십시오</t>
    </r>
    <r>
      <rPr>
        <sz val="10"/>
        <color rgb="FF111114"/>
        <rFont val="Arial"/>
        <family val="0"/>
        <charset val="1"/>
      </rPr>
      <t xml:space="preserve">.</t>
    </r>
  </si>
  <si>
    <r>
      <rPr>
        <i val="true"/>
        <sz val="9"/>
        <color rgb="FF6B6B70"/>
        <rFont val="Noto Sans CJK SC"/>
        <family val="2"/>
      </rPr>
      <t xml:space="preserve">정윤섭 </t>
    </r>
    <r>
      <rPr>
        <i val="true"/>
        <sz val="9"/>
        <color rgb="FF6B6B70"/>
        <rFont val="Arial"/>
        <family val="0"/>
        <charset val="1"/>
      </rPr>
      <t xml:space="preserve">· younsubjung.com</t>
    </r>
  </si>
  <si>
    <t xml:space="preserve">목차</t>
  </si>
  <si>
    <r>
      <rPr>
        <i val="true"/>
        <sz val="9"/>
        <color rgb="FF6B6B70"/>
        <rFont val="Noto Sans CJK SC"/>
        <family val="2"/>
      </rPr>
      <t xml:space="preserve">투찰가격 결정 시트 </t>
    </r>
    <r>
      <rPr>
        <i val="true"/>
        <sz val="9"/>
        <color rgb="FF6B6B70"/>
        <rFont val="Arial"/>
        <family val="0"/>
        <charset val="1"/>
      </rPr>
      <t xml:space="preserve">8</t>
    </r>
    <r>
      <rPr>
        <i val="true"/>
        <sz val="9"/>
        <color rgb="FF6B6B70"/>
        <rFont val="Noto Sans CJK SC"/>
        <family val="2"/>
      </rPr>
      <t xml:space="preserve">종</t>
    </r>
  </si>
  <si>
    <t xml:space="preserve">#</t>
  </si>
  <si>
    <t xml:space="preserve">탭</t>
  </si>
  <si>
    <t xml:space="preserve">여기서 하는 일</t>
  </si>
  <si>
    <r>
      <rPr>
        <b val="true"/>
        <sz val="10"/>
        <color rgb="FF111114"/>
        <rFont val="Arial"/>
        <family val="0"/>
        <charset val="1"/>
      </rPr>
      <t xml:space="preserve">01 </t>
    </r>
    <r>
      <rPr>
        <b val="true"/>
        <sz val="10"/>
        <color rgb="FF111114"/>
        <rFont val="Noto Sans CJK SC"/>
        <family val="2"/>
      </rPr>
      <t xml:space="preserve">투찰금액만들기</t>
    </r>
  </si>
  <si>
    <t xml:space="preserve">기초금액과 목표 투찰률에서 공급가액을 끊는 자리별 투찰금액을 뽑습니다</t>
  </si>
  <si>
    <r>
      <rPr>
        <b val="true"/>
        <sz val="10"/>
        <color rgb="FF111114"/>
        <rFont val="Arial"/>
        <family val="0"/>
        <charset val="1"/>
      </rPr>
      <t xml:space="preserve">02 </t>
    </r>
    <r>
      <rPr>
        <b val="true"/>
        <sz val="10"/>
        <color rgb="FF111114"/>
        <rFont val="Noto Sans CJK SC"/>
        <family val="2"/>
      </rPr>
      <t xml:space="preserve">투찰률역산</t>
    </r>
  </si>
  <si>
    <r>
      <rPr>
        <sz val="10"/>
        <color rgb="FF111114"/>
        <rFont val="Noto Sans CJK SC"/>
        <family val="2"/>
      </rPr>
      <t xml:space="preserve">이미 쓴 금액이나 낙찰자 금액이 몇 </t>
    </r>
    <r>
      <rPr>
        <sz val="10"/>
        <color rgb="FF111114"/>
        <rFont val="Arial"/>
        <family val="0"/>
        <charset val="1"/>
      </rPr>
      <t xml:space="preserve">%</t>
    </r>
    <r>
      <rPr>
        <sz val="10"/>
        <color rgb="FF111114"/>
        <rFont val="Noto Sans CJK SC"/>
        <family val="2"/>
      </rPr>
      <t xml:space="preserve">인지 구합니다</t>
    </r>
  </si>
  <si>
    <r>
      <rPr>
        <b val="true"/>
        <sz val="10"/>
        <color rgb="FF111114"/>
        <rFont val="Arial"/>
        <family val="0"/>
        <charset val="1"/>
      </rPr>
      <t xml:space="preserve">03 </t>
    </r>
    <r>
      <rPr>
        <b val="true"/>
        <sz val="10"/>
        <color rgb="FF111114"/>
        <rFont val="Noto Sans CJK SC"/>
        <family val="2"/>
      </rPr>
      <t xml:space="preserve">투찰이력</t>
    </r>
  </si>
  <si>
    <t xml:space="preserve">공고별 결과를 쌓아 우리 평균 투찰률과 낙찰자 평균을 비교합니다</t>
  </si>
  <si>
    <r>
      <rPr>
        <b val="true"/>
        <sz val="10"/>
        <color rgb="FF111114"/>
        <rFont val="Arial"/>
        <family val="0"/>
        <charset val="1"/>
      </rPr>
      <t xml:space="preserve">04 </t>
    </r>
    <r>
      <rPr>
        <b val="true"/>
        <sz val="10"/>
        <color rgb="FF111114"/>
        <rFont val="Noto Sans CJK SC"/>
        <family val="2"/>
      </rPr>
      <t xml:space="preserve">원가바닥선</t>
    </r>
  </si>
  <si>
    <t xml:space="preserve">이 밑으로 쓰면 손해인 금액을 먼저 정합니다</t>
  </si>
  <si>
    <r>
      <rPr>
        <b val="true"/>
        <sz val="10"/>
        <color rgb="FF111114"/>
        <rFont val="Arial"/>
        <family val="0"/>
        <charset val="1"/>
      </rPr>
      <t xml:space="preserve">05 </t>
    </r>
    <r>
      <rPr>
        <b val="true"/>
        <sz val="10"/>
        <color rgb="FF111114"/>
        <rFont val="Noto Sans CJK SC"/>
        <family val="2"/>
      </rPr>
      <t xml:space="preserve">공고체크</t>
    </r>
  </si>
  <si>
    <t xml:space="preserve">투찰 전에 공고문에서 확인할 열두 가지</t>
  </si>
  <si>
    <r>
      <rPr>
        <b val="true"/>
        <sz val="10"/>
        <color rgb="FF111114"/>
        <rFont val="Arial"/>
        <family val="0"/>
        <charset val="1"/>
      </rPr>
      <t xml:space="preserve">06 </t>
    </r>
    <r>
      <rPr>
        <b val="true"/>
        <sz val="10"/>
        <color rgb="FF111114"/>
        <rFont val="Noto Sans CJK SC"/>
        <family val="2"/>
      </rPr>
      <t xml:space="preserve">일정</t>
    </r>
  </si>
  <si>
    <t xml:space="preserve">질의 마감부터 계약 체결까지 남은 날을 셉니다</t>
  </si>
  <si>
    <r>
      <rPr>
        <b val="true"/>
        <sz val="10"/>
        <color rgb="FF111114"/>
        <rFont val="Arial"/>
        <family val="0"/>
        <charset val="1"/>
      </rPr>
      <t xml:space="preserve">07 </t>
    </r>
    <r>
      <rPr>
        <b val="true"/>
        <sz val="10"/>
        <color rgb="FF111114"/>
        <rFont val="Noto Sans CJK SC"/>
        <family val="2"/>
      </rPr>
      <t xml:space="preserve">용어</t>
    </r>
  </si>
  <si>
    <t xml:space="preserve">공고문에 나오는 말 열여섯 개를 풀었습니다</t>
  </si>
  <si>
    <t xml:space="preserve">칸 색 안내</t>
  </si>
  <si>
    <t xml:space="preserve">파란 글자</t>
  </si>
  <si>
    <r>
      <rPr>
        <sz val="10"/>
        <color rgb="FF111114"/>
        <rFont val="Noto Sans CJK SC"/>
        <family val="2"/>
      </rPr>
      <t xml:space="preserve">직접 넣는 숫자입니다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여기만 고치십시오</t>
    </r>
    <r>
      <rPr>
        <sz val="10"/>
        <color rgb="FF111114"/>
        <rFont val="Arial"/>
        <family val="0"/>
        <charset val="1"/>
      </rPr>
      <t xml:space="preserve">.</t>
    </r>
  </si>
  <si>
    <t xml:space="preserve">검은 글자</t>
  </si>
  <si>
    <r>
      <rPr>
        <sz val="10"/>
        <color rgb="FF111114"/>
        <rFont val="Noto Sans CJK SC"/>
        <family val="2"/>
      </rPr>
      <t xml:space="preserve">수식입니다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건드리면 계산이 깨집니다</t>
    </r>
    <r>
      <rPr>
        <sz val="10"/>
        <color rgb="FF111114"/>
        <rFont val="Arial"/>
        <family val="0"/>
        <charset val="1"/>
      </rPr>
      <t xml:space="preserve">.</t>
    </r>
  </si>
  <si>
    <t xml:space="preserve">초록 글자</t>
  </si>
  <si>
    <r>
      <rPr>
        <sz val="10"/>
        <color rgb="FF111114"/>
        <rFont val="Noto Sans CJK SC"/>
        <family val="2"/>
      </rPr>
      <t xml:space="preserve">다른 탭에서 가져온 값입니다</t>
    </r>
    <r>
      <rPr>
        <sz val="10"/>
        <color rgb="FF111114"/>
        <rFont val="Arial"/>
        <family val="0"/>
        <charset val="1"/>
      </rPr>
      <t xml:space="preserve">.</t>
    </r>
  </si>
  <si>
    <t xml:space="preserve">노란 칸</t>
  </si>
  <si>
    <r>
      <rPr>
        <sz val="10"/>
        <color rgb="FF111114"/>
        <rFont val="Noto Sans CJK SC"/>
        <family val="2"/>
      </rPr>
      <t xml:space="preserve">반드시 채워야 하는 칸입니다</t>
    </r>
    <r>
      <rPr>
        <sz val="10"/>
        <color rgb="FF111114"/>
        <rFont val="Arial"/>
        <family val="0"/>
        <charset val="1"/>
      </rPr>
      <t xml:space="preserve">.</t>
    </r>
  </si>
  <si>
    <t xml:space="preserve">투찰금액 만들기</t>
  </si>
  <si>
    <t xml:space="preserve">기초금액과 목표 투찰률을 넣으면 공급가액을 끊는 자리별로 금액이 나옵니다</t>
  </si>
  <si>
    <t xml:space="preserve">넣는 값</t>
  </si>
  <si>
    <t xml:space="preserve">금액</t>
  </si>
  <si>
    <t xml:space="preserve">설명</t>
  </si>
  <si>
    <r>
      <rPr>
        <b val="true"/>
        <sz val="10"/>
        <color rgb="FF111114"/>
        <rFont val="Noto Sans CJK SC"/>
        <family val="2"/>
      </rPr>
      <t xml:space="preserve">기초금액 </t>
    </r>
    <r>
      <rPr>
        <b val="true"/>
        <sz val="10"/>
        <color rgb="FF111114"/>
        <rFont val="Arial"/>
        <family val="0"/>
        <charset val="1"/>
      </rPr>
      <t xml:space="preserve">(</t>
    </r>
    <r>
      <rPr>
        <b val="true"/>
        <sz val="10"/>
        <color rgb="FF111114"/>
        <rFont val="Noto Sans CJK SC"/>
        <family val="2"/>
      </rPr>
      <t xml:space="preserve">부가세 포함</t>
    </r>
    <r>
      <rPr>
        <b val="true"/>
        <sz val="10"/>
        <color rgb="FF111114"/>
        <rFont val="Arial"/>
        <family val="0"/>
        <charset val="1"/>
      </rPr>
      <t xml:space="preserve">)</t>
    </r>
  </si>
  <si>
    <t xml:space="preserve">공고문에 적힌 기초금액이나 배정예산입니다</t>
  </si>
  <si>
    <r>
      <rPr>
        <b val="true"/>
        <sz val="10"/>
        <color rgb="FF111114"/>
        <rFont val="Noto Sans CJK SC"/>
        <family val="2"/>
      </rPr>
      <t xml:space="preserve">목표 투찰률 </t>
    </r>
    <r>
      <rPr>
        <b val="true"/>
        <sz val="10"/>
        <color rgb="FF111114"/>
        <rFont val="Arial"/>
        <family val="0"/>
        <charset val="1"/>
      </rPr>
      <t xml:space="preserve">(%)</t>
    </r>
  </si>
  <si>
    <r>
      <rPr>
        <i val="true"/>
        <sz val="9"/>
        <color rgb="FF6B6B70"/>
        <rFont val="Noto Sans CJK SC"/>
        <family val="2"/>
      </rPr>
      <t xml:space="preserve">보통 </t>
    </r>
    <r>
      <rPr>
        <i val="true"/>
        <sz val="9"/>
        <color rgb="FF6B6B70"/>
        <rFont val="Arial"/>
        <family val="0"/>
        <charset val="1"/>
      </rPr>
      <t xml:space="preserve">89~91% </t>
    </r>
    <r>
      <rPr>
        <i val="true"/>
        <sz val="9"/>
        <color rgb="FF6B6B70"/>
        <rFont val="Noto Sans CJK SC"/>
        <family val="2"/>
      </rPr>
      <t xml:space="preserve">사이입니다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소수점도 넣으실 수 있습니다</t>
    </r>
  </si>
  <si>
    <r>
      <rPr>
        <b val="true"/>
        <sz val="10"/>
        <color rgb="FF111114"/>
        <rFont val="Noto Sans CJK SC"/>
        <family val="2"/>
      </rPr>
      <t xml:space="preserve">낙찰하한율 </t>
    </r>
    <r>
      <rPr>
        <b val="true"/>
        <sz val="10"/>
        <color rgb="FF111114"/>
        <rFont val="Arial"/>
        <family val="0"/>
        <charset val="1"/>
      </rPr>
      <t xml:space="preserve">(%)</t>
    </r>
  </si>
  <si>
    <r>
      <rPr>
        <i val="true"/>
        <sz val="9"/>
        <color rgb="FF6B6B70"/>
        <rFont val="Noto Sans CJK SC"/>
        <family val="2"/>
      </rPr>
      <t xml:space="preserve">공고문의 적격심사 세부기준에 있습니다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모르면 비워 두십시오</t>
    </r>
  </si>
  <si>
    <t xml:space="preserve">목표 투찰금액</t>
  </si>
  <si>
    <r>
      <rPr>
        <i val="true"/>
        <sz val="9"/>
        <color rgb="FF6B6B70"/>
        <rFont val="Noto Sans CJK SC"/>
        <family val="2"/>
      </rPr>
      <t xml:space="preserve">기초금액에 목표 투찰률을 곱한 값입니다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여기서 공급가액을 끊습니다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</si>
  <si>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공급가액을 끊는 자리</t>
  </si>
  <si>
    <t xml:space="preserve">공급가액</t>
  </si>
  <si>
    <t xml:space="preserve">세액</t>
  </si>
  <si>
    <t xml:space="preserve">투찰금액</t>
  </si>
  <si>
    <r>
      <rPr>
        <b val="true"/>
        <sz val="10"/>
        <color rgb="FF111114"/>
        <rFont val="Noto Sans CJK SC"/>
        <family val="2"/>
      </rPr>
      <t xml:space="preserve">실제 투찰률 </t>
    </r>
    <r>
      <rPr>
        <b val="true"/>
        <sz val="10"/>
        <color rgb="FF111114"/>
        <rFont val="Arial"/>
        <family val="0"/>
        <charset val="1"/>
      </rPr>
      <t xml:space="preserve">· </t>
    </r>
    <r>
      <rPr>
        <b val="true"/>
        <sz val="10"/>
        <color rgb="FF111114"/>
        <rFont val="Noto Sans CJK SC"/>
        <family val="2"/>
      </rPr>
      <t xml:space="preserve">하한 판정</t>
    </r>
  </si>
  <si>
    <r>
      <rPr>
        <sz val="10"/>
        <color rgb="FF111114"/>
        <rFont val="Arial"/>
        <family val="0"/>
        <charset val="1"/>
      </rPr>
      <t xml:space="preserve">1,000</t>
    </r>
    <r>
      <rPr>
        <sz val="10"/>
        <color rgb="FF111114"/>
        <rFont val="Noto Sans CJK SC"/>
        <family val="2"/>
      </rPr>
      <t xml:space="preserve">만 원</t>
    </r>
  </si>
  <si>
    <r>
      <rPr>
        <sz val="10"/>
        <color rgb="FF111114"/>
        <rFont val="Arial"/>
        <family val="0"/>
        <charset val="1"/>
      </rPr>
      <t xml:space="preserve">100</t>
    </r>
    <r>
      <rPr>
        <sz val="10"/>
        <color rgb="FF111114"/>
        <rFont val="Noto Sans CJK SC"/>
        <family val="2"/>
      </rPr>
      <t xml:space="preserve">만 원</t>
    </r>
  </si>
  <si>
    <r>
      <rPr>
        <sz val="10"/>
        <color rgb="FF111114"/>
        <rFont val="Arial"/>
        <family val="0"/>
        <charset val="1"/>
      </rPr>
      <t xml:space="preserve">10</t>
    </r>
    <r>
      <rPr>
        <sz val="10"/>
        <color rgb="FF111114"/>
        <rFont val="Noto Sans CJK SC"/>
        <family val="2"/>
      </rPr>
      <t xml:space="preserve">만 원</t>
    </r>
  </si>
  <si>
    <r>
      <rPr>
        <sz val="10"/>
        <color rgb="FF111114"/>
        <rFont val="Arial"/>
        <family val="0"/>
        <charset val="1"/>
      </rPr>
      <t xml:space="preserve">1</t>
    </r>
    <r>
      <rPr>
        <sz val="10"/>
        <color rgb="FF111114"/>
        <rFont val="Noto Sans CJK SC"/>
        <family val="2"/>
      </rPr>
      <t xml:space="preserve">만 원</t>
    </r>
  </si>
  <si>
    <r>
      <rPr>
        <sz val="10"/>
        <color rgb="FF111114"/>
        <rFont val="Arial"/>
        <family val="0"/>
        <charset val="1"/>
      </rPr>
      <t xml:space="preserve">1</t>
    </r>
    <r>
      <rPr>
        <sz val="10"/>
        <color rgb="FF111114"/>
        <rFont val="Noto Sans CJK SC"/>
        <family val="2"/>
      </rPr>
      <t xml:space="preserve">천 원</t>
    </r>
  </si>
  <si>
    <r>
      <rPr>
        <i val="true"/>
        <sz val="9"/>
        <color rgb="FF6B6B70"/>
        <rFont val="Arial"/>
        <family val="0"/>
        <charset val="1"/>
      </rPr>
      <t xml:space="preserve">FLOOR </t>
    </r>
    <r>
      <rPr>
        <i val="true"/>
        <sz val="9"/>
        <color rgb="FF6B6B70"/>
        <rFont val="Noto Sans CJK SC"/>
        <family val="2"/>
      </rPr>
      <t xml:space="preserve">는 내림입니다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목표보다 조금 낮게 잡습니다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하한선에 가까우면 아래 「올림」 표를 쓰십시오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</si>
  <si>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올림으로 끊을 때</t>
  </si>
  <si>
    <t xml:space="preserve">예정가격이 흔들리는 폭</t>
  </si>
  <si>
    <r>
      <rPr>
        <sz val="10"/>
        <color rgb="FF111114"/>
        <rFont val="Noto Sans CJK SC"/>
        <family val="2"/>
      </rPr>
      <t xml:space="preserve">기초금액 </t>
    </r>
    <r>
      <rPr>
        <sz val="10"/>
        <color rgb="FF111114"/>
        <rFont val="Arial"/>
        <family val="0"/>
        <charset val="1"/>
      </rPr>
      <t xml:space="preserve">-2%</t>
    </r>
  </si>
  <si>
    <r>
      <rPr>
        <sz val="10"/>
        <color rgb="FF111114"/>
        <rFont val="Noto Sans CJK SC"/>
        <family val="2"/>
      </rPr>
      <t xml:space="preserve">기초금액 </t>
    </r>
    <r>
      <rPr>
        <sz val="10"/>
        <color rgb="FF111114"/>
        <rFont val="Arial"/>
        <family val="0"/>
        <charset val="1"/>
      </rPr>
      <t xml:space="preserve">+2%</t>
    </r>
  </si>
  <si>
    <r>
      <rPr>
        <sz val="10"/>
        <color rgb="FF111114"/>
        <rFont val="Noto Sans CJK SC"/>
        <family val="2"/>
      </rPr>
      <t xml:space="preserve">기초금액 </t>
    </r>
    <r>
      <rPr>
        <sz val="10"/>
        <color rgb="FF111114"/>
        <rFont val="Arial"/>
        <family val="0"/>
        <charset val="1"/>
      </rPr>
      <t xml:space="preserve">-3%</t>
    </r>
  </si>
  <si>
    <r>
      <rPr>
        <sz val="10"/>
        <color rgb="FF111114"/>
        <rFont val="Noto Sans CJK SC"/>
        <family val="2"/>
      </rPr>
      <t xml:space="preserve">기초금액 </t>
    </r>
    <r>
      <rPr>
        <sz val="10"/>
        <color rgb="FF111114"/>
        <rFont val="Arial"/>
        <family val="0"/>
        <charset val="1"/>
      </rPr>
      <t xml:space="preserve">+3%</t>
    </r>
  </si>
  <si>
    <r>
      <rPr>
        <i val="true"/>
        <sz val="9"/>
        <color rgb="FF6B6B70"/>
        <rFont val="Noto Sans CJK SC"/>
        <family val="2"/>
      </rPr>
      <t xml:space="preserve">예정가격은 기초금액의 </t>
    </r>
    <r>
      <rPr>
        <i val="true"/>
        <sz val="9"/>
        <color rgb="FF6B6B70"/>
        <rFont val="Arial"/>
        <family val="0"/>
        <charset val="1"/>
      </rPr>
      <t xml:space="preserve">±2%(</t>
    </r>
    <r>
      <rPr>
        <i val="true"/>
        <sz val="9"/>
        <color rgb="FF6B6B70"/>
        <rFont val="Noto Sans CJK SC"/>
        <family val="2"/>
      </rPr>
      <t xml:space="preserve">또는 </t>
    </r>
    <r>
      <rPr>
        <i val="true"/>
        <sz val="9"/>
        <color rgb="FF6B6B70"/>
        <rFont val="Arial"/>
        <family val="0"/>
        <charset val="1"/>
      </rPr>
      <t xml:space="preserve">±3%) </t>
    </r>
    <r>
      <rPr>
        <i val="true"/>
        <sz val="9"/>
        <color rgb="FF6B6B70"/>
        <rFont val="Noto Sans CJK SC"/>
        <family val="2"/>
      </rPr>
      <t xml:space="preserve">범위에서 만든 복수예비가격 </t>
    </r>
    <r>
      <rPr>
        <i val="true"/>
        <sz val="9"/>
        <color rgb="FF6B6B70"/>
        <rFont val="Arial"/>
        <family val="0"/>
        <charset val="1"/>
      </rPr>
      <t xml:space="preserve">15</t>
    </r>
    <r>
      <rPr>
        <i val="true"/>
        <sz val="9"/>
        <color rgb="FF6B6B70"/>
        <rFont val="Noto Sans CJK SC"/>
        <family val="2"/>
      </rPr>
      <t xml:space="preserve">개 중 </t>
    </r>
    <r>
      <rPr>
        <i val="true"/>
        <sz val="9"/>
        <color rgb="FF6B6B70"/>
        <rFont val="Arial"/>
        <family val="0"/>
        <charset val="1"/>
      </rPr>
      <t xml:space="preserve">4</t>
    </r>
    <r>
      <rPr>
        <i val="true"/>
        <sz val="9"/>
        <color rgb="FF6B6B70"/>
        <rFont val="Noto Sans CJK SC"/>
        <family val="2"/>
      </rPr>
      <t xml:space="preserve">개를 평균한 값입니다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낙찰하한율은 이 예정가격 기준으로 봅니다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기초금액 대비 몇 </t>
    </r>
    <r>
      <rPr>
        <i val="true"/>
        <sz val="9"/>
        <color rgb="FF6B6B70"/>
        <rFont val="Arial"/>
        <family val="0"/>
        <charset val="1"/>
      </rPr>
      <t xml:space="preserve">%</t>
    </r>
    <r>
      <rPr>
        <i val="true"/>
        <sz val="9"/>
        <color rgb="FF6B6B70"/>
        <rFont val="Noto Sans CJK SC"/>
        <family val="2"/>
      </rPr>
      <t xml:space="preserve">로 쓸지 정하실 때 이 폭을 감안하십시오</t>
    </r>
    <r>
      <rPr>
        <i val="true"/>
        <sz val="9"/>
        <color rgb="FF6B6B70"/>
        <rFont val="Arial"/>
        <family val="0"/>
        <charset val="1"/>
      </rPr>
      <t xml:space="preserve">.</t>
    </r>
  </si>
  <si>
    <r>
      <rPr>
        <i val="true"/>
        <sz val="9"/>
        <color rgb="FF6B6B70"/>
        <rFont val="Noto Sans CJK SC"/>
        <family val="2"/>
      </rPr>
      <t xml:space="preserve">이 시트는 계산을 대신하는 도구이지 낙찰을 예측하는 도구가 아닙니다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낙찰하한율과 적격심사 기준은 공고마다 다르므로 반드시 해당 공고문에서 확인하십시오</t>
    </r>
    <r>
      <rPr>
        <i val="true"/>
        <sz val="9"/>
        <color rgb="FF6B6B70"/>
        <rFont val="Arial"/>
        <family val="0"/>
        <charset val="1"/>
      </rPr>
      <t xml:space="preserve">.</t>
    </r>
  </si>
  <si>
    <r>
      <rPr>
        <b val="true"/>
        <sz val="16"/>
        <color rgb="FF111114"/>
        <rFont val="Noto Sans CJK SC"/>
        <family val="2"/>
      </rPr>
      <t xml:space="preserve">내가 쓴 금액이 몇 </t>
    </r>
    <r>
      <rPr>
        <b val="true"/>
        <sz val="16"/>
        <color rgb="FF111114"/>
        <rFont val="Arial"/>
        <family val="0"/>
        <charset val="1"/>
      </rPr>
      <t xml:space="preserve">%</t>
    </r>
    <r>
      <rPr>
        <b val="true"/>
        <sz val="16"/>
        <color rgb="FF111114"/>
        <rFont val="Noto Sans CJK SC"/>
        <family val="2"/>
      </rPr>
      <t xml:space="preserve">인가</t>
    </r>
  </si>
  <si>
    <t xml:space="preserve">이미 쓴 금액이나 낙찰자 금액을 넣으면 투찰률이 나옵니다</t>
  </si>
  <si>
    <t xml:space="preserve">공고명</t>
  </si>
  <si>
    <t xml:space="preserve">기초금액</t>
  </si>
  <si>
    <t xml:space="preserve">투찰률</t>
  </si>
  <si>
    <r>
      <rPr>
        <b val="true"/>
        <sz val="10"/>
        <color rgb="FF111114"/>
        <rFont val="Noto Sans CJK SC"/>
        <family val="2"/>
      </rPr>
      <t xml:space="preserve">공급가액 </t>
    </r>
    <r>
      <rPr>
        <b val="true"/>
        <sz val="10"/>
        <color rgb="FF111114"/>
        <rFont val="Arial"/>
        <family val="0"/>
        <charset val="1"/>
      </rPr>
      <t xml:space="preserve">· </t>
    </r>
    <r>
      <rPr>
        <b val="true"/>
        <sz val="10"/>
        <color rgb="FF111114"/>
        <rFont val="Noto Sans CJK SC"/>
        <family val="2"/>
      </rPr>
      <t xml:space="preserve">세액</t>
    </r>
  </si>
  <si>
    <r>
      <rPr>
        <i val="true"/>
        <sz val="9"/>
        <color rgb="FF6B6B70"/>
        <rFont val="Arial"/>
        <family val="0"/>
        <charset val="1"/>
      </rPr>
      <t xml:space="preserve">1</t>
    </r>
    <r>
      <rPr>
        <i val="true"/>
        <sz val="9"/>
        <color rgb="FF6B6B70"/>
        <rFont val="Noto Sans CJK SC"/>
        <family val="2"/>
      </rPr>
      <t xml:space="preserve">억짜리는 암산이 되는데 </t>
    </r>
    <r>
      <rPr>
        <i val="true"/>
        <sz val="9"/>
        <color rgb="FF6B6B70"/>
        <rFont val="Arial"/>
        <family val="0"/>
        <charset val="1"/>
      </rPr>
      <t xml:space="preserve">278,456,000</t>
    </r>
    <r>
      <rPr>
        <i val="true"/>
        <sz val="9"/>
        <color rgb="FF6B6B70"/>
        <rFont val="Noto Sans CJK SC"/>
        <family val="2"/>
      </rPr>
      <t xml:space="preserve">원짜리는 안 됩니다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여기에 넣고 보십시오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</si>
  <si>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투찰 이력</t>
  </si>
  <si>
    <r>
      <rPr>
        <i val="true"/>
        <sz val="9"/>
        <color rgb="FF6B6B70"/>
        <rFont val="Noto Sans CJK SC"/>
        <family val="2"/>
      </rPr>
      <t xml:space="preserve">쌓여야 다음 투찰률이 감으로 잡힙니다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떨어진 건도 반드시 적으십시오</t>
    </r>
  </si>
  <si>
    <t xml:space="preserve">공고일</t>
  </si>
  <si>
    <t xml:space="preserve">발주기관</t>
  </si>
  <si>
    <t xml:space="preserve">우리 투찰금액</t>
  </si>
  <si>
    <t xml:space="preserve">우리
투찰률</t>
  </si>
  <si>
    <t xml:space="preserve">결과</t>
  </si>
  <si>
    <t xml:space="preserve">낙찰자 금액</t>
  </si>
  <si>
    <t xml:space="preserve">낙찰
투찰률</t>
  </si>
  <si>
    <t xml:space="preserve">메모</t>
  </si>
  <si>
    <t xml:space="preserve">요약</t>
  </si>
  <si>
    <t xml:space="preserve">투찰한 건수</t>
  </si>
  <si>
    <t xml:space="preserve">낙찰 건수</t>
  </si>
  <si>
    <t xml:space="preserve">낙찰률</t>
  </si>
  <si>
    <t xml:space="preserve">우리 평균 투찰률</t>
  </si>
  <si>
    <t xml:space="preserve">낙찰된 건의 평균 투찰률</t>
  </si>
  <si>
    <t xml:space="preserve">떨어진 건의 평균 투찰률</t>
  </si>
  <si>
    <t xml:space="preserve">낙찰자 평균 투찰률</t>
  </si>
  <si>
    <t xml:space="preserve">우리와 낙찰자의 차이</t>
  </si>
  <si>
    <t xml:space="preserve">낙찰 금액 합계</t>
  </si>
  <si>
    <r>
      <rPr>
        <i val="true"/>
        <sz val="9"/>
        <color rgb="FF6B6B70"/>
        <rFont val="Noto Sans CJK SC"/>
        <family val="2"/>
      </rPr>
      <t xml:space="preserve">「우리와 낙찰자의 차이」가 계속 양수이면 우리가 늘 비싸게 쓰고 있다는 뜻입니다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음수인데도 떨어졌다면 가격이 아니라 다른 항목에서 밀린 것입니다</t>
    </r>
    <r>
      <rPr>
        <i val="true"/>
        <sz val="9"/>
        <color rgb="FF6B6B70"/>
        <rFont val="Arial"/>
        <family val="0"/>
        <charset val="1"/>
      </rPr>
      <t xml:space="preserve">.</t>
    </r>
  </si>
  <si>
    <r>
      <rPr>
        <i val="true"/>
        <sz val="9"/>
        <color rgb="FF6B6B70"/>
        <rFont val="Noto Sans CJK SC"/>
        <family val="2"/>
      </rPr>
      <t xml:space="preserve">개찰 결과는 나라장터에서 공개됩니다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떨어진 건의 낙찰자 금액을 꼭 적어 두십시오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그게 다음 투찰률의 근거가 됩니다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</si>
  <si>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이 밑으로는 쓰면 안 되는 금액</t>
  </si>
  <si>
    <t xml:space="preserve">따고 나서 손해 보는 것보다 안 따는 편이 낫습니다</t>
  </si>
  <si>
    <t xml:space="preserve">항목</t>
  </si>
  <si>
    <t xml:space="preserve">투입 인건비</t>
  </si>
  <si>
    <r>
      <rPr>
        <i val="true"/>
        <sz val="9"/>
        <color rgb="FF6B6B70"/>
        <rFont val="Noto Sans CJK SC"/>
        <family val="2"/>
      </rPr>
      <t xml:space="preserve">몇 명이 몇 개월 붙는지로 계산하십시오</t>
    </r>
    <r>
      <rPr>
        <i val="true"/>
        <sz val="9"/>
        <color rgb="FF6B6B70"/>
        <rFont val="Arial"/>
        <family val="0"/>
        <charset val="1"/>
      </rPr>
      <t xml:space="preserve">. 4</t>
    </r>
    <r>
      <rPr>
        <i val="true"/>
        <sz val="9"/>
        <color rgb="FF6B6B70"/>
        <rFont val="Noto Sans CJK SC"/>
        <family val="2"/>
      </rPr>
      <t xml:space="preserve">대보험 사업주 부담과 퇴직급여 적립을 포함합니다</t>
    </r>
  </si>
  <si>
    <t xml:space="preserve">외주비</t>
  </si>
  <si>
    <t xml:space="preserve">하도급이나 프리랜서에게 나가는 돈</t>
  </si>
  <si>
    <r>
      <rPr>
        <b val="true"/>
        <sz val="10"/>
        <color rgb="FF111114"/>
        <rFont val="Noto Sans CJK SC"/>
        <family val="2"/>
      </rPr>
      <t xml:space="preserve">재료비 </t>
    </r>
    <r>
      <rPr>
        <b val="true"/>
        <sz val="10"/>
        <color rgb="FF111114"/>
        <rFont val="Arial"/>
        <family val="0"/>
        <charset val="1"/>
      </rPr>
      <t xml:space="preserve">· </t>
    </r>
    <r>
      <rPr>
        <b val="true"/>
        <sz val="10"/>
        <color rgb="FF111114"/>
        <rFont val="Noto Sans CJK SC"/>
        <family val="2"/>
      </rPr>
      <t xml:space="preserve">장비</t>
    </r>
  </si>
  <si>
    <t xml:space="preserve">사서 넣는 것</t>
  </si>
  <si>
    <r>
      <rPr>
        <b val="true"/>
        <sz val="10"/>
        <color rgb="FF111114"/>
        <rFont val="Noto Sans CJK SC"/>
        <family val="2"/>
      </rPr>
      <t xml:space="preserve">여비 </t>
    </r>
    <r>
      <rPr>
        <b val="true"/>
        <sz val="10"/>
        <color rgb="FF111114"/>
        <rFont val="Arial"/>
        <family val="0"/>
        <charset val="1"/>
      </rPr>
      <t xml:space="preserve">· </t>
    </r>
    <r>
      <rPr>
        <b val="true"/>
        <sz val="10"/>
        <color rgb="FF111114"/>
        <rFont val="Noto Sans CJK SC"/>
        <family val="2"/>
      </rPr>
      <t xml:space="preserve">기타 직접비</t>
    </r>
  </si>
  <si>
    <r>
      <rPr>
        <i val="true"/>
        <sz val="9"/>
        <color rgb="FF6B6B70"/>
        <rFont val="Noto Sans CJK SC"/>
        <family val="2"/>
      </rPr>
      <t xml:space="preserve">출장비</t>
    </r>
    <r>
      <rPr>
        <i val="true"/>
        <sz val="9"/>
        <color rgb="FF6B6B70"/>
        <rFont val="Arial"/>
        <family val="0"/>
        <charset val="1"/>
      </rPr>
      <t xml:space="preserve">, </t>
    </r>
    <r>
      <rPr>
        <i val="true"/>
        <sz val="9"/>
        <color rgb="FF6B6B70"/>
        <rFont val="Noto Sans CJK SC"/>
        <family val="2"/>
      </rPr>
      <t xml:space="preserve">인쇄비</t>
    </r>
    <r>
      <rPr>
        <i val="true"/>
        <sz val="9"/>
        <color rgb="FF6B6B70"/>
        <rFont val="Arial"/>
        <family val="0"/>
        <charset val="1"/>
      </rPr>
      <t xml:space="preserve">, </t>
    </r>
    <r>
      <rPr>
        <i val="true"/>
        <sz val="9"/>
        <color rgb="FF6B6B70"/>
        <rFont val="Noto Sans CJK SC"/>
        <family val="2"/>
      </rPr>
      <t xml:space="preserve">검사비 같은 것</t>
    </r>
  </si>
  <si>
    <r>
      <rPr>
        <b val="true"/>
        <sz val="10"/>
        <color rgb="FF111114"/>
        <rFont val="Noto Sans CJK SC"/>
        <family val="2"/>
      </rPr>
      <t xml:space="preserve">간접비 </t>
    </r>
    <r>
      <rPr>
        <b val="true"/>
        <sz val="10"/>
        <color rgb="FF111114"/>
        <rFont val="Arial"/>
        <family val="0"/>
        <charset val="1"/>
      </rPr>
      <t xml:space="preserve">(</t>
    </r>
    <r>
      <rPr>
        <b val="true"/>
        <sz val="10"/>
        <color rgb="FF111114"/>
        <rFont val="Noto Sans CJK SC"/>
        <family val="2"/>
      </rPr>
      <t xml:space="preserve">일반관리비</t>
    </r>
    <r>
      <rPr>
        <b val="true"/>
        <sz val="10"/>
        <color rgb="FF111114"/>
        <rFont val="Arial"/>
        <family val="0"/>
        <charset val="1"/>
      </rPr>
      <t xml:space="preserve">)</t>
    </r>
  </si>
  <si>
    <t xml:space="preserve">사무실 임차료와 관리 인력을 이 건에 배분한 몫</t>
  </si>
  <si>
    <t xml:space="preserve">원가 합계</t>
  </si>
  <si>
    <r>
      <rPr>
        <b val="true"/>
        <sz val="10"/>
        <color rgb="FF111114"/>
        <rFont val="Noto Sans CJK SC"/>
        <family val="2"/>
      </rPr>
      <t xml:space="preserve">목표 이익률 </t>
    </r>
    <r>
      <rPr>
        <b val="true"/>
        <sz val="10"/>
        <color rgb="FF111114"/>
        <rFont val="Arial"/>
        <family val="0"/>
        <charset val="1"/>
      </rPr>
      <t xml:space="preserve">(%)</t>
    </r>
  </si>
  <si>
    <t xml:space="preserve">최소 공급가액</t>
  </si>
  <si>
    <r>
      <rPr>
        <b val="true"/>
        <sz val="12"/>
        <color rgb="FF111114"/>
        <rFont val="Noto Sans CJK SC"/>
        <family val="2"/>
      </rPr>
      <t xml:space="preserve">최소 투찰금액 </t>
    </r>
    <r>
      <rPr>
        <b val="true"/>
        <sz val="12"/>
        <color rgb="FF111114"/>
        <rFont val="Arial"/>
        <family val="0"/>
        <charset val="1"/>
      </rPr>
      <t xml:space="preserve">(</t>
    </r>
    <r>
      <rPr>
        <b val="true"/>
        <sz val="12"/>
        <color rgb="FF111114"/>
        <rFont val="Noto Sans CJK SC"/>
        <family val="2"/>
      </rPr>
      <t xml:space="preserve">부가세 포함</t>
    </r>
    <r>
      <rPr>
        <b val="true"/>
        <sz val="12"/>
        <color rgb="FF111114"/>
        <rFont val="Arial"/>
        <family val="0"/>
        <charset val="1"/>
      </rPr>
      <t xml:space="preserve">)</t>
    </r>
  </si>
  <si>
    <t xml:space="preserve">기초금액 대비</t>
  </si>
  <si>
    <r>
      <rPr>
        <i val="true"/>
        <sz val="9"/>
        <color rgb="FF6B6B70"/>
        <rFont val="Noto Sans CJK SC"/>
        <family val="2"/>
      </rPr>
      <t xml:space="preserve">여기서 나온 「기초금액 대비」가 우리 바닥선입니다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이 숫자가 낙찰하한율보다 높으면</t>
    </r>
    <r>
      <rPr>
        <i val="true"/>
        <sz val="9"/>
        <color rgb="FF6B6B70"/>
        <rFont val="Arial"/>
        <family val="0"/>
        <charset val="1"/>
      </rPr>
      <t xml:space="preserve">, </t>
    </r>
    <r>
      <rPr>
        <i val="true"/>
        <sz val="9"/>
        <color rgb="FF6B6B70"/>
        <rFont val="Noto Sans CJK SC"/>
        <family val="2"/>
      </rPr>
      <t xml:space="preserve">그 공고는 우리가 이길 수 없는 건입니다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억지로 쓰지 마십시오</t>
    </r>
    <r>
      <rPr>
        <i val="true"/>
        <sz val="9"/>
        <color rgb="FF6B6B70"/>
        <rFont val="Arial"/>
        <family val="0"/>
        <charset val="1"/>
      </rPr>
      <t xml:space="preserve">.</t>
    </r>
  </si>
  <si>
    <r>
      <rPr>
        <i val="true"/>
        <sz val="9"/>
        <color rgb="FF6B6B70"/>
        <rFont val="Noto Sans CJK SC"/>
        <family val="2"/>
      </rPr>
      <t xml:space="preserve">인건비를 셀 때 월급만 넣으면 모자랍니다</t>
    </r>
    <r>
      <rPr>
        <i val="true"/>
        <sz val="9"/>
        <color rgb="FF6B6B70"/>
        <rFont val="Arial"/>
        <family val="0"/>
        <charset val="1"/>
      </rPr>
      <t xml:space="preserve">. 4</t>
    </r>
    <r>
      <rPr>
        <i val="true"/>
        <sz val="9"/>
        <color rgb="FF6B6B70"/>
        <rFont val="Noto Sans CJK SC"/>
        <family val="2"/>
      </rPr>
      <t xml:space="preserve">대보험 사업주 부담과 퇴직급여 적립까지 더하면 월급의 </t>
    </r>
    <r>
      <rPr>
        <i val="true"/>
        <sz val="9"/>
        <color rgb="FF6B6B70"/>
        <rFont val="Arial"/>
        <family val="0"/>
        <charset val="1"/>
      </rPr>
      <t xml:space="preserve">1.2</t>
    </r>
    <r>
      <rPr>
        <i val="true"/>
        <sz val="9"/>
        <color rgb="FF6B6B70"/>
        <rFont val="Noto Sans CJK SC"/>
        <family val="2"/>
      </rPr>
      <t xml:space="preserve">배쯤 됩니다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</si>
  <si>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투찰 전에 공고문에서 확인할 것</t>
  </si>
  <si>
    <t xml:space="preserve">여기서 하나라도 빠지면 뒤에 사고가 납니다</t>
  </si>
  <si>
    <t xml:space="preserve">확인할 것</t>
  </si>
  <si>
    <t xml:space="preserve">확인</t>
  </si>
  <si>
    <t xml:space="preserve">왜 봐야 하나</t>
  </si>
  <si>
    <t xml:space="preserve">기초금액이 부가세 포함인가 별도인가</t>
  </si>
  <si>
    <r>
      <rPr>
        <i val="true"/>
        <sz val="9"/>
        <color rgb="FF6B6B70"/>
        <rFont val="Noto Sans CJK SC"/>
        <family val="2"/>
      </rPr>
      <t xml:space="preserve">추정가격으로 나온 건은 부가세를 뺀 금액입니다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기준이 달라집니다</t>
    </r>
  </si>
  <si>
    <r>
      <rPr>
        <sz val="10"/>
        <color rgb="FF111114"/>
        <rFont val="Noto Sans CJK SC"/>
        <family val="2"/>
      </rPr>
      <t xml:space="preserve">낙찰하한율이 몇 </t>
    </r>
    <r>
      <rPr>
        <sz val="10"/>
        <color rgb="FF111114"/>
        <rFont val="Arial"/>
        <family val="0"/>
        <charset val="1"/>
      </rPr>
      <t xml:space="preserve">%</t>
    </r>
    <r>
      <rPr>
        <sz val="10"/>
        <color rgb="FF111114"/>
        <rFont val="Noto Sans CJK SC"/>
        <family val="2"/>
      </rPr>
      <t xml:space="preserve">인가</t>
    </r>
  </si>
  <si>
    <r>
      <rPr>
        <i val="true"/>
        <sz val="9"/>
        <color rgb="FF6B6B70"/>
        <rFont val="Noto Sans CJK SC"/>
        <family val="2"/>
      </rPr>
      <t xml:space="preserve">공고마다 다릅니다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이 숫자를 모르면 투찰률을 정할 수 없습니다</t>
    </r>
  </si>
  <si>
    <r>
      <rPr>
        <sz val="10"/>
        <color rgb="FF111114"/>
        <rFont val="Noto Sans CJK SC"/>
        <family val="2"/>
      </rPr>
      <t xml:space="preserve">복수예비가격 범위가 </t>
    </r>
    <r>
      <rPr>
        <sz val="10"/>
        <color rgb="FF111114"/>
        <rFont val="Arial"/>
        <family val="0"/>
        <charset val="1"/>
      </rPr>
      <t xml:space="preserve">±2%</t>
    </r>
    <r>
      <rPr>
        <sz val="10"/>
        <color rgb="FF111114"/>
        <rFont val="Noto Sans CJK SC"/>
        <family val="2"/>
      </rPr>
      <t xml:space="preserve">인가 </t>
    </r>
    <r>
      <rPr>
        <sz val="10"/>
        <color rgb="FF111114"/>
        <rFont val="Arial"/>
        <family val="0"/>
        <charset val="1"/>
      </rPr>
      <t xml:space="preserve">±3%</t>
    </r>
    <r>
      <rPr>
        <sz val="10"/>
        <color rgb="FF111114"/>
        <rFont val="Noto Sans CJK SC"/>
        <family val="2"/>
      </rPr>
      <t xml:space="preserve">인가</t>
    </r>
  </si>
  <si>
    <t xml:space="preserve">예정가격이 흔들리는 폭이 달라집니다</t>
  </si>
  <si>
    <t xml:space="preserve">적격심사 배점표에서 가격 비중이 몇 점인가</t>
  </si>
  <si>
    <t xml:space="preserve">가격 비중이 낮으면 굳이 깎을 이유가 없습니다</t>
  </si>
  <si>
    <t xml:space="preserve">이행실적 요건을 우리가 채우는가</t>
  </si>
  <si>
    <t xml:space="preserve">못 채우면 가격을 아무리 잘 써도 떨어집니다</t>
  </si>
  <si>
    <r>
      <rPr>
        <sz val="10"/>
        <color rgb="FF111114"/>
        <rFont val="Noto Sans CJK SC"/>
        <family val="2"/>
      </rPr>
      <t xml:space="preserve">제한경쟁인가 </t>
    </r>
    <r>
      <rPr>
        <sz val="10"/>
        <color rgb="FF111114"/>
        <rFont val="Arial"/>
        <family val="0"/>
        <charset val="1"/>
      </rPr>
      <t xml:space="preserve">(</t>
    </r>
    <r>
      <rPr>
        <sz val="10"/>
        <color rgb="FF111114"/>
        <rFont val="Noto Sans CJK SC"/>
        <family val="2"/>
      </rPr>
      <t xml:space="preserve">지역 </t>
    </r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업종 </t>
    </r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규모</t>
    </r>
    <r>
      <rPr>
        <sz val="10"/>
        <color rgb="FF111114"/>
        <rFont val="Arial"/>
        <family val="0"/>
        <charset val="1"/>
      </rPr>
      <t xml:space="preserve">)</t>
    </r>
  </si>
  <si>
    <t xml:space="preserve">우리가 대상인지부터 봐야 합니다</t>
  </si>
  <si>
    <t xml:space="preserve">공동수급이 되는가</t>
  </si>
  <si>
    <t xml:space="preserve">혼자 못 하는 건이면 컨소시엄을 짜야 합니다</t>
  </si>
  <si>
    <r>
      <rPr>
        <sz val="10"/>
        <color rgb="FF111114"/>
        <rFont val="Noto Sans CJK SC"/>
        <family val="2"/>
      </rPr>
      <t xml:space="preserve">입찰보증금 </t>
    </r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계약보증금 조건</t>
    </r>
  </si>
  <si>
    <r>
      <rPr>
        <i val="true"/>
        <sz val="9"/>
        <color rgb="FF6B6B70"/>
        <rFont val="Noto Sans CJK SC"/>
        <family val="2"/>
      </rPr>
      <t xml:space="preserve">보증서 발급에 시간이 걸립니다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미리 준비하십시오</t>
    </r>
  </si>
  <si>
    <r>
      <rPr>
        <sz val="10"/>
        <color rgb="FF111114"/>
        <rFont val="Noto Sans CJK SC"/>
        <family val="2"/>
      </rPr>
      <t xml:space="preserve">납품 </t>
    </r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이행 기간이 우리 일정에 맞는가</t>
    </r>
  </si>
  <si>
    <t xml:space="preserve">겹치면 둘 다 망칩니다</t>
  </si>
  <si>
    <r>
      <rPr>
        <sz val="10"/>
        <color rgb="FF111114"/>
        <rFont val="Noto Sans CJK SC"/>
        <family val="2"/>
      </rPr>
      <t xml:space="preserve">대금 지급 조건 </t>
    </r>
    <r>
      <rPr>
        <sz val="10"/>
        <color rgb="FF111114"/>
        <rFont val="Arial"/>
        <family val="0"/>
        <charset val="1"/>
      </rPr>
      <t xml:space="preserve">(</t>
    </r>
    <r>
      <rPr>
        <sz val="10"/>
        <color rgb="FF111114"/>
        <rFont val="Noto Sans CJK SC"/>
        <family val="2"/>
      </rPr>
      <t xml:space="preserve">선금 </t>
    </r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기성 </t>
    </r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준공</t>
    </r>
    <r>
      <rPr>
        <sz val="10"/>
        <color rgb="FF111114"/>
        <rFont val="Arial"/>
        <family val="0"/>
        <charset val="1"/>
      </rPr>
      <t xml:space="preserve">)</t>
    </r>
  </si>
  <si>
    <t xml:space="preserve">선금이 없으면 그동안 우리 돈으로 버텨야 합니다</t>
  </si>
  <si>
    <t xml:space="preserve">규격서에 우리가 못 맞추는 조건이 있는가</t>
  </si>
  <si>
    <t xml:space="preserve">한 줄 때문에 부적격이 되는 경우가 많습니다</t>
  </si>
  <si>
    <t xml:space="preserve">질의응답 마감일이 언제인가</t>
  </si>
  <si>
    <t xml:space="preserve">애매한 것은 반드시 질의로 남기십시오</t>
  </si>
  <si>
    <t xml:space="preserve">확인한 개수</t>
  </si>
  <si>
    <r>
      <rPr>
        <i val="true"/>
        <sz val="9"/>
        <color rgb="FF6B6B70"/>
        <rFont val="Noto Sans CJK SC"/>
        <family val="2"/>
      </rPr>
      <t xml:space="preserve">「</t>
    </r>
    <r>
      <rPr>
        <i val="true"/>
        <sz val="9"/>
        <color rgb="FF6B6B70"/>
        <rFont val="Arial"/>
        <family val="0"/>
        <charset val="1"/>
      </rPr>
      <t xml:space="preserve">X</t>
    </r>
    <r>
      <rPr>
        <i val="true"/>
        <sz val="9"/>
        <color rgb="FF6B6B70"/>
        <rFont val="Noto Sans CJK SC"/>
        <family val="2"/>
      </rPr>
      <t xml:space="preserve">」가 하나라도 있으면 투찰하기 전에 그것부터 해결하십시오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</si>
  <si>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공고 하나의 일정</t>
  </si>
  <si>
    <t xml:space="preserve">날짜를 넣으면 남은 날이 자동으로 나옵니다</t>
  </si>
  <si>
    <t xml:space="preserve">오늘</t>
  </si>
  <si>
    <t xml:space="preserve">단계</t>
  </si>
  <si>
    <t xml:space="preserve">마감일</t>
  </si>
  <si>
    <t xml:space="preserve">남은 날</t>
  </si>
  <si>
    <t xml:space="preserve">상태</t>
  </si>
  <si>
    <t xml:space="preserve">공고 확인</t>
  </si>
  <si>
    <t xml:space="preserve">질의 마감</t>
  </si>
  <si>
    <t xml:space="preserve">규격 검토 완료</t>
  </si>
  <si>
    <t xml:space="preserve">원가 산정 완료</t>
  </si>
  <si>
    <t xml:space="preserve">투찰률 결정</t>
  </si>
  <si>
    <t xml:space="preserve">보증서 발급</t>
  </si>
  <si>
    <t xml:space="preserve">투찰 마감</t>
  </si>
  <si>
    <t xml:space="preserve">개찰</t>
  </si>
  <si>
    <t xml:space="preserve">적격심사 서류 제출</t>
  </si>
  <si>
    <t xml:space="preserve">계약 체결</t>
  </si>
  <si>
    <r>
      <rPr>
        <i val="true"/>
        <sz val="9"/>
        <color rgb="FF6B6B70"/>
        <rFont val="Noto Sans CJK SC"/>
        <family val="2"/>
      </rPr>
      <t xml:space="preserve">투찰 마감은 나라장터 서버 시각 기준입니다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마지막 </t>
    </r>
    <r>
      <rPr>
        <i val="true"/>
        <sz val="9"/>
        <color rgb="FF6B6B70"/>
        <rFont val="Arial"/>
        <family val="0"/>
        <charset val="1"/>
      </rPr>
      <t xml:space="preserve">10</t>
    </r>
    <r>
      <rPr>
        <i val="true"/>
        <sz val="9"/>
        <color rgb="FF6B6B70"/>
        <rFont val="Noto Sans CJK SC"/>
        <family val="2"/>
      </rPr>
      <t xml:space="preserve">분에 몰리면 접속이 느려집니다</t>
    </r>
    <r>
      <rPr>
        <i val="true"/>
        <sz val="9"/>
        <color rgb="FF6B6B70"/>
        <rFont val="Arial"/>
        <family val="0"/>
        <charset val="1"/>
      </rPr>
      <t xml:space="preserve">. 30</t>
    </r>
    <r>
      <rPr>
        <i val="true"/>
        <sz val="9"/>
        <color rgb="FF6B6B70"/>
        <rFont val="Noto Sans CJK SC"/>
        <family val="2"/>
      </rPr>
      <t xml:space="preserve">분 전에는 끝내십시오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</si>
  <si>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입찰 용어</t>
  </si>
  <si>
    <t xml:space="preserve">공고문에 나오는 말을 그대로 풀었습니다</t>
  </si>
  <si>
    <t xml:space="preserve">말</t>
  </si>
  <si>
    <t xml:space="preserve">뜻</t>
  </si>
  <si>
    <t xml:space="preserve">추정가격</t>
  </si>
  <si>
    <r>
      <rPr>
        <sz val="10"/>
        <color rgb="FF111114"/>
        <rFont val="Noto Sans CJK SC"/>
        <family val="2"/>
      </rPr>
      <t xml:space="preserve">부가세를 뺀 금액입니다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공고 유형과 제한 여부를 가르는 기준이 됩니다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</si>
  <si>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Noto Sans CJK SC"/>
        <family val="2"/>
      </rPr>
      <t xml:space="preserve">발주기관이 미리 공개하는 금액입니다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부가세를 포함한 경우가 많습니다</t>
    </r>
    <r>
      <rPr>
        <sz val="10"/>
        <color rgb="FF111114"/>
        <rFont val="Arial"/>
        <family val="0"/>
        <charset val="1"/>
      </rPr>
      <t xml:space="preserve">.</t>
    </r>
  </si>
  <si>
    <t xml:space="preserve">복수예비가격</t>
  </si>
  <si>
    <r>
      <rPr>
        <sz val="10"/>
        <color rgb="FF111114"/>
        <rFont val="Noto Sans CJK SC"/>
        <family val="2"/>
      </rPr>
      <t xml:space="preserve">기초금액의 </t>
    </r>
    <r>
      <rPr>
        <sz val="10"/>
        <color rgb="FF111114"/>
        <rFont val="Arial"/>
        <family val="0"/>
        <charset val="1"/>
      </rPr>
      <t xml:space="preserve">±2%(</t>
    </r>
    <r>
      <rPr>
        <sz val="10"/>
        <color rgb="FF111114"/>
        <rFont val="Noto Sans CJK SC"/>
        <family val="2"/>
      </rPr>
      <t xml:space="preserve">또는 </t>
    </r>
    <r>
      <rPr>
        <sz val="10"/>
        <color rgb="FF111114"/>
        <rFont val="Arial"/>
        <family val="0"/>
        <charset val="1"/>
      </rPr>
      <t xml:space="preserve">±3%) </t>
    </r>
    <r>
      <rPr>
        <sz val="10"/>
        <color rgb="FF111114"/>
        <rFont val="Noto Sans CJK SC"/>
        <family val="2"/>
      </rPr>
      <t xml:space="preserve">범위에서 미리 만들어 두는 열다섯 개의 금액입니다</t>
    </r>
    <r>
      <rPr>
        <sz val="10"/>
        <color rgb="FF111114"/>
        <rFont val="Arial"/>
        <family val="0"/>
        <charset val="1"/>
      </rPr>
      <t xml:space="preserve">.</t>
    </r>
  </si>
  <si>
    <t xml:space="preserve">예정가격</t>
  </si>
  <si>
    <r>
      <rPr>
        <sz val="10"/>
        <color rgb="FF111114"/>
        <rFont val="Noto Sans CJK SC"/>
        <family val="2"/>
      </rPr>
      <t xml:space="preserve">입찰자들이 뽑은 번호로 복수예비가격 중 네 개를 정해 평균한 값입니다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</si>
  <si>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Noto Sans CJK SC"/>
        <family val="2"/>
      </rPr>
      <t xml:space="preserve">우리가 쓴 금액이 기준금액의 몇 </t>
    </r>
    <r>
      <rPr>
        <sz val="10"/>
        <color rgb="FF111114"/>
        <rFont val="Arial"/>
        <family val="0"/>
        <charset val="1"/>
      </rPr>
      <t xml:space="preserve">%</t>
    </r>
    <r>
      <rPr>
        <sz val="10"/>
        <color rgb="FF111114"/>
        <rFont val="Noto Sans CJK SC"/>
        <family val="2"/>
      </rPr>
      <t xml:space="preserve">인가입니다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보통 기초금액 기준으로 말합니다</t>
    </r>
    <r>
      <rPr>
        <sz val="10"/>
        <color rgb="FF111114"/>
        <rFont val="Arial"/>
        <family val="0"/>
        <charset val="1"/>
      </rPr>
      <t xml:space="preserve">.</t>
    </r>
  </si>
  <si>
    <t xml:space="preserve">낙찰하한율</t>
  </si>
  <si>
    <r>
      <rPr>
        <sz val="10"/>
        <color rgb="FF111114"/>
        <rFont val="Noto Sans CJK SC"/>
        <family val="2"/>
      </rPr>
      <t xml:space="preserve">이보다 낮게 쓰면 탈락하는 선입니다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예정가격 기준이고 공고마다 다릅니다</t>
    </r>
    <r>
      <rPr>
        <sz val="10"/>
        <color rgb="FF111114"/>
        <rFont val="Arial"/>
        <family val="0"/>
        <charset val="1"/>
      </rPr>
      <t xml:space="preserve">.</t>
    </r>
  </si>
  <si>
    <t xml:space="preserve">적격심사</t>
  </si>
  <si>
    <r>
      <rPr>
        <sz val="10"/>
        <color rgb="FF111114"/>
        <rFont val="Noto Sans CJK SC"/>
        <family val="2"/>
      </rPr>
      <t xml:space="preserve">가격만이 아니라 이행실적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경영상태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기술능력을 같이 보는 심사입니다</t>
    </r>
    <r>
      <rPr>
        <sz val="10"/>
        <color rgb="FF111114"/>
        <rFont val="Arial"/>
        <family val="0"/>
        <charset val="1"/>
      </rPr>
      <t xml:space="preserve">.</t>
    </r>
  </si>
  <si>
    <t xml:space="preserve">제한경쟁</t>
  </si>
  <si>
    <r>
      <rPr>
        <sz val="10"/>
        <color rgb="FF111114"/>
        <rFont val="Noto Sans CJK SC"/>
        <family val="2"/>
      </rPr>
      <t xml:space="preserve">지역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업종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규모 같은 조건을 걸어 참가 자격을 좁힌 입찰입니다</t>
    </r>
    <r>
      <rPr>
        <sz val="10"/>
        <color rgb="FF111114"/>
        <rFont val="Arial"/>
        <family val="0"/>
        <charset val="1"/>
      </rPr>
      <t xml:space="preserve">.</t>
    </r>
  </si>
  <si>
    <t xml:space="preserve">공동수급체</t>
  </si>
  <si>
    <r>
      <rPr>
        <sz val="10"/>
        <color rgb="FF111114"/>
        <rFont val="Noto Sans CJK SC"/>
        <family val="2"/>
      </rPr>
      <t xml:space="preserve">두 회사 이상이 함께 들어가는 것입니다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분담이행과 공동이행이 있습니다</t>
    </r>
    <r>
      <rPr>
        <sz val="10"/>
        <color rgb="FF111114"/>
        <rFont val="Arial"/>
        <family val="0"/>
        <charset val="1"/>
      </rPr>
      <t xml:space="preserve">.</t>
    </r>
  </si>
  <si>
    <t xml:space="preserve">입찰보증금</t>
  </si>
  <si>
    <r>
      <rPr>
        <sz val="10"/>
        <color rgb="FF111114"/>
        <rFont val="Noto Sans CJK SC"/>
        <family val="2"/>
      </rPr>
      <t xml:space="preserve">낙찰되고 계약을 안 하면 몰수되는 돈입니다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보증서로 갈음하는 것이 보통입니다</t>
    </r>
    <r>
      <rPr>
        <sz val="10"/>
        <color rgb="FF111114"/>
        <rFont val="Arial"/>
        <family val="0"/>
        <charset val="1"/>
      </rPr>
      <t xml:space="preserve">.</t>
    </r>
  </si>
  <si>
    <t xml:space="preserve">계약보증금</t>
  </si>
  <si>
    <r>
      <rPr>
        <sz val="10"/>
        <color rgb="FF111114"/>
        <rFont val="Noto Sans CJK SC"/>
        <family val="2"/>
      </rPr>
      <t xml:space="preserve">계약을 따고 이행을 못 하면 몰수되는 돈입니다</t>
    </r>
    <r>
      <rPr>
        <sz val="10"/>
        <color rgb="FF111114"/>
        <rFont val="Arial"/>
        <family val="0"/>
        <charset val="1"/>
      </rPr>
      <t xml:space="preserve">.</t>
    </r>
  </si>
  <si>
    <t xml:space="preserve">선금</t>
  </si>
  <si>
    <r>
      <rPr>
        <sz val="10"/>
        <color rgb="FF111114"/>
        <rFont val="Noto Sans CJK SC"/>
        <family val="2"/>
      </rPr>
      <t xml:space="preserve">일을 시작하기 전에 미리 받는 대금입니다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보증서를 내야 받습니다</t>
    </r>
    <r>
      <rPr>
        <sz val="10"/>
        <color rgb="FF111114"/>
        <rFont val="Arial"/>
        <family val="0"/>
        <charset val="1"/>
      </rPr>
      <t xml:space="preserve">.</t>
    </r>
  </si>
  <si>
    <t xml:space="preserve">기성</t>
  </si>
  <si>
    <r>
      <rPr>
        <sz val="10"/>
        <color rgb="FF111114"/>
        <rFont val="Noto Sans CJK SC"/>
        <family val="2"/>
      </rPr>
      <t xml:space="preserve">일이 진행된 만큼 중간에 받는 대금입니다</t>
    </r>
    <r>
      <rPr>
        <sz val="10"/>
        <color rgb="FF111114"/>
        <rFont val="Arial"/>
        <family val="0"/>
        <charset val="1"/>
      </rPr>
      <t xml:space="preserve">.</t>
    </r>
  </si>
  <si>
    <t xml:space="preserve">지체상금</t>
  </si>
  <si>
    <r>
      <rPr>
        <sz val="10"/>
        <color rgb="FF111114"/>
        <rFont val="Noto Sans CJK SC"/>
        <family val="2"/>
      </rPr>
      <t xml:space="preserve">납기를 넘기면 하루마다 물어야 하는 돈입니다</t>
    </r>
    <r>
      <rPr>
        <sz val="10"/>
        <color rgb="FF111114"/>
        <rFont val="Arial"/>
        <family val="0"/>
        <charset val="1"/>
      </rPr>
      <t xml:space="preserve">.</t>
    </r>
  </si>
  <si>
    <t xml:space="preserve">유찰</t>
  </si>
  <si>
    <r>
      <rPr>
        <sz val="10"/>
        <color rgb="FF111114"/>
        <rFont val="Noto Sans CJK SC"/>
        <family val="2"/>
      </rPr>
      <t xml:space="preserve">입찰이 성립하지 않아 다시 공고하는 것입니다</t>
    </r>
    <r>
      <rPr>
        <sz val="10"/>
        <color rgb="FF111114"/>
        <rFont val="Arial"/>
        <family val="0"/>
        <charset val="1"/>
      </rPr>
      <t xml:space="preserve">.</t>
    </r>
  </si>
  <si>
    <t xml:space="preserve">재공고입찰</t>
  </si>
  <si>
    <r>
      <rPr>
        <sz val="10"/>
        <color rgb="FF111114"/>
        <rFont val="Noto Sans CJK SC"/>
        <family val="2"/>
      </rPr>
      <t xml:space="preserve">유찰된 건을 조건을 그대로 두고 다시 내는 것입니다</t>
    </r>
    <r>
      <rPr>
        <sz val="10"/>
        <color rgb="FF111114"/>
        <rFont val="Arial"/>
        <family val="0"/>
        <charset val="1"/>
      </rPr>
      <t xml:space="preserve">.</t>
    </r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</si>
</sst>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\원;\(#,##0&quot;)원&quot;;\-"/>
    <numFmt numFmtId="166" formatCode="#,##0.0"/>
    <numFmt numFmtId="167" formatCode="0.0000%"/>
    <numFmt numFmtId="168" formatCode="yyyy\-mm\-dd"/>
    <numFmt numFmtId="169" formatCode="#,##0;\(#,##0\);\-"/>
    <numFmt numFmtId="170" formatCode="0.0%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11114"/>
      <name val="Noto Sans CJK SC"/>
      <family val="2"/>
    </font>
    <font>
      <i val="true"/>
      <sz val="9"/>
      <color rgb="FF6B6B70"/>
      <name val="Noto Sans CJK SC"/>
      <family val="2"/>
    </font>
    <font>
      <i val="true"/>
      <sz val="9"/>
      <color rgb="FF6B6B70"/>
      <name val="Arial"/>
      <family val="0"/>
      <charset val="1"/>
    </font>
    <font>
      <b val="true"/>
      <sz val="12"/>
      <color rgb="FF111114"/>
      <name val="Arial"/>
      <family val="0"/>
      <charset val="1"/>
    </font>
    <font>
      <b val="true"/>
      <sz val="12"/>
      <color rgb="FF111114"/>
      <name val="Noto Sans CJK SC"/>
      <family val="2"/>
    </font>
    <font>
      <sz val="10"/>
      <color rgb="FF111114"/>
      <name val="Arial"/>
      <family val="0"/>
      <charset val="1"/>
    </font>
    <font>
      <sz val="10"/>
      <color rgb="FF111114"/>
      <name val="Noto Sans CJK SC"/>
      <family val="2"/>
    </font>
    <font>
      <b val="true"/>
      <sz val="10"/>
      <color rgb="FF111114"/>
      <name val="Noto Sans CJK SC"/>
      <family val="2"/>
    </font>
    <font>
      <b val="true"/>
      <sz val="10"/>
      <color rgb="FF111114"/>
      <name val="Arial"/>
      <family val="0"/>
      <charset val="1"/>
    </font>
    <font>
      <sz val="10"/>
      <color rgb="FF0000FF"/>
      <name val="Noto Sans CJK SC"/>
      <family val="2"/>
    </font>
    <font>
      <sz val="10"/>
      <color rgb="FF008000"/>
      <name val="Noto Sans CJK SC"/>
      <family val="2"/>
    </font>
    <font>
      <sz val="10"/>
      <color rgb="FF0000FF"/>
      <name val="Arial"/>
      <family val="0"/>
      <charset val="1"/>
    </font>
    <font>
      <b val="true"/>
      <sz val="16"/>
      <color rgb="FF111114"/>
      <name val="Arial"/>
      <family val="0"/>
      <charset val="1"/>
    </font>
    <font>
      <sz val="10"/>
      <color rgb="FF00800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FFF9E0"/>
      </patternFill>
    </fill>
    <fill>
      <patternFill patternType="solid">
        <fgColor rgb="FFFEF3C0"/>
        <bgColor rgb="FFFFF9E0"/>
      </patternFill>
    </fill>
    <fill>
      <patternFill patternType="solid">
        <fgColor rgb="FFFFF9E0"/>
        <bgColor rgb="FFF2F2F2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111114"/>
      </bottom>
      <diagonal/>
    </border>
    <border diagonalUp="false" diagonalDown="false">
      <left/>
      <right/>
      <top/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5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15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5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5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5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4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9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E0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EF3C0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6B70"/>
      <rgbColor rgb="FF969696"/>
      <rgbColor rgb="FF003366"/>
      <rgbColor rgb="FF339966"/>
      <rgbColor rgb="FF111114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0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0"/>
    <col collapsed="false" customWidth="true" hidden="false" outlineLevel="0" max="3" min="3" style="0" width="86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9.4" hidden="false" customHeight="false" outlineLevel="0" collapsed="false">
      <c r="B4" s="3" t="s">
        <v>2</v>
      </c>
    </row>
    <row r="5" customFormat="false" ht="15" hidden="false" customHeight="false" outlineLevel="0" collapsed="false">
      <c r="C5" s="4" t="s">
        <v>3</v>
      </c>
    </row>
    <row r="6" customFormat="false" ht="15" hidden="false" customHeight="false" outlineLevel="0" collapsed="false">
      <c r="C6" s="4" t="s">
        <v>4</v>
      </c>
    </row>
    <row r="7" customFormat="false" ht="15" hidden="false" customHeight="false" outlineLevel="0" collapsed="false">
      <c r="C7" s="4" t="s">
        <v>5</v>
      </c>
    </row>
    <row r="8" customFormat="false" ht="15" hidden="false" customHeight="false" outlineLevel="0" collapsed="false">
      <c r="C8" s="4" t="s">
        <v>6</v>
      </c>
    </row>
    <row r="9" customFormat="false" ht="15" hidden="false" customHeight="false" outlineLevel="0" collapsed="false">
      <c r="C9" s="4" t="s">
        <v>7</v>
      </c>
    </row>
    <row r="10" customFormat="false" ht="15" hidden="false" customHeight="false" outlineLevel="0" collapsed="false">
      <c r="C10" s="4" t="s">
        <v>8</v>
      </c>
    </row>
    <row r="12" customFormat="false" ht="19.4" hidden="false" customHeight="false" outlineLevel="0" collapsed="false">
      <c r="B12" s="3" t="s">
        <v>9</v>
      </c>
    </row>
    <row r="13" customFormat="false" ht="15" hidden="false" customHeight="false" outlineLevel="0" collapsed="false">
      <c r="C13" s="4" t="s">
        <v>10</v>
      </c>
    </row>
    <row r="14" customFormat="false" ht="15" hidden="false" customHeight="false" outlineLevel="0" collapsed="false">
      <c r="C14" s="4" t="s">
        <v>11</v>
      </c>
    </row>
    <row r="15" customFormat="false" ht="15" hidden="false" customHeight="false" outlineLevel="0" collapsed="false">
      <c r="C15" s="4" t="s">
        <v>12</v>
      </c>
    </row>
    <row r="17" customFormat="false" ht="19.4" hidden="false" customHeight="false" outlineLevel="0" collapsed="false">
      <c r="B17" s="3" t="s">
        <v>13</v>
      </c>
    </row>
    <row r="18" customFormat="false" ht="15" hidden="false" customHeight="false" outlineLevel="0" collapsed="false">
      <c r="C18" s="5" t="s">
        <v>14</v>
      </c>
    </row>
    <row r="19" customFormat="false" ht="15" hidden="false" customHeight="false" outlineLevel="0" collapsed="false">
      <c r="B19" s="6" t="s">
        <v>15</v>
      </c>
    </row>
    <row r="20" customFormat="false" ht="15" hidden="false" customHeight="false" outlineLevel="0" collapsed="false">
      <c r="C20" s="5" t="s">
        <v>16</v>
      </c>
    </row>
    <row r="21" customFormat="false" ht="15" hidden="false" customHeight="false" outlineLevel="0" collapsed="false">
      <c r="C21" s="5" t="s">
        <v>17</v>
      </c>
    </row>
    <row r="22" customFormat="false" ht="15" hidden="false" customHeight="false" outlineLevel="0" collapsed="false">
      <c r="C22" s="5" t="s">
        <v>18</v>
      </c>
    </row>
    <row r="23" customFormat="false" ht="15" hidden="false" customHeight="false" outlineLevel="0" collapsed="false">
      <c r="B23" s="6" t="s">
        <v>19</v>
      </c>
    </row>
    <row r="24" customFormat="false" ht="15" hidden="false" customHeight="false" outlineLevel="0" collapsed="false">
      <c r="C24" s="5" t="s">
        <v>20</v>
      </c>
    </row>
    <row r="25" customFormat="false" ht="15" hidden="false" customHeight="false" outlineLevel="0" collapsed="false">
      <c r="C25" s="5" t="s">
        <v>21</v>
      </c>
    </row>
    <row r="26" customFormat="false" ht="15" hidden="false" customHeight="false" outlineLevel="0" collapsed="false">
      <c r="C26" s="5" t="s">
        <v>22</v>
      </c>
    </row>
    <row r="29" customFormat="false" ht="19.4" hidden="false" customHeight="false" outlineLevel="0" collapsed="false">
      <c r="B29" s="3" t="s">
        <v>23</v>
      </c>
    </row>
    <row r="30" customFormat="false" ht="15" hidden="false" customHeight="false" outlineLevel="0" collapsed="false">
      <c r="C30" s="4" t="s">
        <v>24</v>
      </c>
    </row>
    <row r="31" customFormat="false" ht="15" hidden="false" customHeight="false" outlineLevel="0" collapsed="false">
      <c r="C31" s="4" t="s">
        <v>25</v>
      </c>
    </row>
    <row r="32" customFormat="false" ht="15" hidden="false" customHeight="false" outlineLevel="0" collapsed="false">
      <c r="C32" s="4" t="s">
        <v>26</v>
      </c>
    </row>
    <row r="34" customFormat="false" ht="19.4" hidden="false" customHeight="false" outlineLevel="0" collapsed="false">
      <c r="B34" s="3" t="s">
        <v>27</v>
      </c>
    </row>
    <row r="35" customFormat="false" ht="15" hidden="false" customHeight="false" outlineLevel="0" collapsed="false">
      <c r="C35" s="4" t="s">
        <v>28</v>
      </c>
    </row>
    <row r="36" customFormat="false" ht="29.85" hidden="false" customHeight="false" outlineLevel="0" collapsed="false">
      <c r="C36" s="4" t="s">
        <v>29</v>
      </c>
    </row>
    <row r="37" customFormat="false" ht="15" hidden="false" customHeight="false" outlineLevel="0" collapsed="false">
      <c r="C37" s="4" t="s">
        <v>30</v>
      </c>
    </row>
    <row r="39" customFormat="false" ht="19.4" hidden="false" customHeight="false" outlineLevel="0" collapsed="false">
      <c r="B39" s="7" t="s">
        <v>31</v>
      </c>
    </row>
    <row r="40" customFormat="false" ht="15" hidden="false" customHeight="false" outlineLevel="0" collapsed="false">
      <c r="C40" s="4" t="s">
        <v>32</v>
      </c>
    </row>
    <row r="41" customFormat="false" ht="15" hidden="false" customHeight="false" outlineLevel="0" collapsed="false">
      <c r="C41" s="4" t="s">
        <v>33</v>
      </c>
    </row>
    <row r="42" customFormat="false" ht="15" hidden="false" customHeight="false" outlineLevel="0" collapsed="false">
      <c r="C42" s="4" t="s">
        <v>34</v>
      </c>
    </row>
    <row r="43" customFormat="false" ht="15" hidden="false" customHeight="false" outlineLevel="0" collapsed="false">
      <c r="C43" s="4" t="s">
        <v>35</v>
      </c>
    </row>
    <row r="44" customFormat="false" ht="15" hidden="false" customHeight="false" outlineLevel="0" collapsed="false">
      <c r="C44" s="4" t="s">
        <v>36</v>
      </c>
    </row>
    <row r="45" customFormat="false" ht="15" hidden="false" customHeight="false" outlineLevel="0" collapsed="false">
      <c r="C45" s="4" t="s">
        <v>35</v>
      </c>
    </row>
    <row r="46" customFormat="false" ht="15" hidden="false" customHeight="false" outlineLevel="0" collapsed="false">
      <c r="C46" s="4" t="s">
        <v>37</v>
      </c>
    </row>
    <row r="47" customFormat="false" ht="15" hidden="false" customHeight="false" outlineLevel="0" collapsed="false">
      <c r="C47" s="4" t="s">
        <v>38</v>
      </c>
    </row>
    <row r="48" customFormat="false" ht="15" hidden="false" customHeight="false" outlineLevel="0" collapsed="false">
      <c r="C48" s="4" t="s">
        <v>35</v>
      </c>
    </row>
    <row r="49" customFormat="false" ht="15" hidden="false" customHeight="false" outlineLevel="0" collapsed="false">
      <c r="C49" s="4" t="s">
        <v>39</v>
      </c>
    </row>
    <row r="50" customFormat="false" ht="15" hidden="false" customHeight="false" outlineLevel="0" collapsed="false">
      <c r="C50" s="4" t="s">
        <v>40</v>
      </c>
    </row>
    <row r="51" customFormat="false" ht="15" hidden="false" customHeight="false" outlineLevel="0" collapsed="false">
      <c r="C51" s="4" t="s">
        <v>41</v>
      </c>
    </row>
    <row r="52" customFormat="false" ht="15" hidden="false" customHeight="false" outlineLevel="0" collapsed="false">
      <c r="C52" s="4" t="s">
        <v>35</v>
      </c>
    </row>
    <row r="53" customFormat="false" ht="15" hidden="false" customHeight="false" outlineLevel="0" collapsed="false">
      <c r="C53" s="4" t="s">
        <v>42</v>
      </c>
    </row>
    <row r="54" customFormat="false" ht="15" hidden="false" customHeight="false" outlineLevel="0" collapsed="false">
      <c r="C54" s="4" t="s">
        <v>43</v>
      </c>
    </row>
    <row r="55" customFormat="false" ht="15" hidden="false" customHeight="false" outlineLevel="0" collapsed="false">
      <c r="C55" s="4" t="s">
        <v>44</v>
      </c>
    </row>
    <row r="56" customFormat="false" ht="15" hidden="false" customHeight="false" outlineLevel="0" collapsed="false">
      <c r="C56" s="4" t="s">
        <v>45</v>
      </c>
    </row>
    <row r="57" customFormat="false" ht="15" hidden="false" customHeight="false" outlineLevel="0" collapsed="false">
      <c r="C57" s="4" t="s">
        <v>46</v>
      </c>
    </row>
    <row r="58" customFormat="false" ht="15" hidden="false" customHeight="false" outlineLevel="0" collapsed="false">
      <c r="C58" s="4" t="s">
        <v>47</v>
      </c>
    </row>
    <row r="59" customFormat="false" ht="15" hidden="false" customHeight="false" outlineLevel="0" collapsed="false">
      <c r="C59" s="4" t="s">
        <v>35</v>
      </c>
    </row>
    <row r="60" customFormat="false" ht="15" hidden="false" customHeight="false" outlineLevel="0" collapsed="false">
      <c r="C60" s="4" t="s">
        <v>48</v>
      </c>
    </row>
    <row r="61" customFormat="false" ht="15" hidden="false" customHeight="false" outlineLevel="0" collapsed="false">
      <c r="C61" s="4" t="s">
        <v>49</v>
      </c>
    </row>
    <row r="62" customFormat="false" ht="15" hidden="false" customHeight="false" outlineLevel="0" collapsed="false">
      <c r="C62" s="4" t="s">
        <v>50</v>
      </c>
    </row>
    <row r="63" customFormat="false" ht="15" hidden="false" customHeight="false" outlineLevel="0" collapsed="false">
      <c r="C63" s="4" t="s">
        <v>51</v>
      </c>
    </row>
    <row r="64" customFormat="false" ht="15" hidden="false" customHeight="false" outlineLevel="0" collapsed="false">
      <c r="C64" s="4" t="s">
        <v>52</v>
      </c>
    </row>
    <row r="65" customFormat="false" ht="15" hidden="false" customHeight="false" outlineLevel="0" collapsed="false">
      <c r="C65" s="4" t="s">
        <v>50</v>
      </c>
    </row>
    <row r="66" customFormat="false" ht="15" hidden="false" customHeight="false" outlineLevel="0" collapsed="false">
      <c r="C66" s="4" t="s">
        <v>53</v>
      </c>
    </row>
    <row r="67" customFormat="false" ht="15" hidden="false" customHeight="false" outlineLevel="0" collapsed="false">
      <c r="C67" s="4" t="s">
        <v>54</v>
      </c>
    </row>
    <row r="68" customFormat="false" ht="15" hidden="false" customHeight="false" outlineLevel="0" collapsed="false">
      <c r="C68" s="4" t="s">
        <v>50</v>
      </c>
    </row>
    <row r="69" customFormat="false" ht="15" hidden="false" customHeight="false" outlineLevel="0" collapsed="false">
      <c r="C69" s="4" t="s">
        <v>51</v>
      </c>
    </row>
    <row r="70" customFormat="false" ht="15" hidden="false" customHeight="false" outlineLevel="0" collapsed="false">
      <c r="C70" s="4" t="s">
        <v>55</v>
      </c>
    </row>
    <row r="71" customFormat="false" ht="15" hidden="false" customHeight="false" outlineLevel="0" collapsed="false">
      <c r="C71" s="4" t="s">
        <v>56</v>
      </c>
    </row>
    <row r="72" customFormat="false" ht="15" hidden="false" customHeight="false" outlineLevel="0" collapsed="false">
      <c r="C72" s="4" t="s">
        <v>57</v>
      </c>
    </row>
    <row r="73" customFormat="false" ht="15" hidden="false" customHeight="false" outlineLevel="0" collapsed="false">
      <c r="C73" s="4" t="s">
        <v>49</v>
      </c>
    </row>
    <row r="74" customFormat="false" ht="15" hidden="false" customHeight="false" outlineLevel="0" collapsed="false">
      <c r="C74" s="4" t="s">
        <v>58</v>
      </c>
    </row>
    <row r="75" customFormat="false" ht="15" hidden="false" customHeight="false" outlineLevel="0" collapsed="false">
      <c r="C75" s="4" t="s">
        <v>59</v>
      </c>
    </row>
    <row r="76" customFormat="false" ht="15" hidden="false" customHeight="false" outlineLevel="0" collapsed="false">
      <c r="C76" s="4" t="s">
        <v>57</v>
      </c>
    </row>
    <row r="77" customFormat="false" ht="15" hidden="false" customHeight="false" outlineLevel="0" collapsed="false">
      <c r="C77" s="4" t="s">
        <v>60</v>
      </c>
    </row>
    <row r="78" customFormat="false" ht="15" hidden="false" customHeight="false" outlineLevel="0" collapsed="false">
      <c r="C78" s="4" t="s">
        <v>61</v>
      </c>
    </row>
    <row r="79" customFormat="false" ht="15" hidden="false" customHeight="false" outlineLevel="0" collapsed="false">
      <c r="C79" s="4" t="s">
        <v>57</v>
      </c>
    </row>
    <row r="80" customFormat="false" ht="15" hidden="false" customHeight="false" outlineLevel="0" collapsed="false">
      <c r="C80" s="4" t="s">
        <v>59</v>
      </c>
    </row>
    <row r="81" customFormat="false" ht="15" hidden="false" customHeight="false" outlineLevel="0" collapsed="false">
      <c r="C81" s="4" t="s">
        <v>53</v>
      </c>
    </row>
    <row r="82" customFormat="false" ht="15" hidden="false" customHeight="false" outlineLevel="0" collapsed="false">
      <c r="C82" s="4" t="s">
        <v>62</v>
      </c>
    </row>
    <row r="83" customFormat="false" ht="15" hidden="false" customHeight="false" outlineLevel="0" collapsed="false">
      <c r="C83" s="4" t="s">
        <v>63</v>
      </c>
    </row>
    <row r="84" customFormat="false" ht="15" hidden="false" customHeight="false" outlineLevel="0" collapsed="false">
      <c r="C84" s="4" t="s">
        <v>35</v>
      </c>
    </row>
    <row r="85" customFormat="false" ht="15" hidden="false" customHeight="false" outlineLevel="0" collapsed="false">
      <c r="C85" s="4" t="s">
        <v>64</v>
      </c>
    </row>
    <row r="86" customFormat="false" ht="15" hidden="false" customHeight="false" outlineLevel="0" collapsed="false">
      <c r="C86" s="4" t="s">
        <v>35</v>
      </c>
    </row>
    <row r="87" customFormat="false" ht="15" hidden="false" customHeight="false" outlineLevel="0" collapsed="false">
      <c r="C87" s="4" t="s">
        <v>65</v>
      </c>
    </row>
    <row r="88" customFormat="false" ht="15" hidden="false" customHeight="false" outlineLevel="0" collapsed="false">
      <c r="C88" s="4" t="s">
        <v>66</v>
      </c>
    </row>
    <row r="89" customFormat="false" ht="15" hidden="false" customHeight="false" outlineLevel="0" collapsed="false">
      <c r="C89" s="4" t="s">
        <v>45</v>
      </c>
    </row>
    <row r="90" customFormat="false" ht="15" hidden="false" customHeight="false" outlineLevel="0" collapsed="false">
      <c r="C90" s="4" t="s">
        <v>67</v>
      </c>
    </row>
    <row r="91" customFormat="false" ht="15" hidden="false" customHeight="false" outlineLevel="0" collapsed="false">
      <c r="C91" s="4" t="s">
        <v>56</v>
      </c>
    </row>
    <row r="93" customFormat="false" ht="19.4" hidden="false" customHeight="false" outlineLevel="0" collapsed="false">
      <c r="B93" s="3" t="s">
        <v>68</v>
      </c>
    </row>
    <row r="94" customFormat="false" ht="15" hidden="false" customHeight="false" outlineLevel="0" collapsed="false">
      <c r="C94" s="4" t="s">
        <v>69</v>
      </c>
    </row>
    <row r="95" customFormat="false" ht="15" hidden="false" customHeight="false" outlineLevel="0" collapsed="false">
      <c r="C95" s="4" t="s">
        <v>70</v>
      </c>
    </row>
    <row r="96" customFormat="false" ht="15" hidden="false" customHeight="false" outlineLevel="0" collapsed="false">
      <c r="C96" s="4" t="s">
        <v>71</v>
      </c>
    </row>
    <row r="98" customFormat="false" ht="15" hidden="false" customHeight="false" outlineLevel="0" collapsed="false">
      <c r="B98" s="7" t="s">
        <v>72</v>
      </c>
    </row>
    <row r="99" customFormat="false" ht="29.85" hidden="false" customHeight="false" outlineLevel="0" collapsed="false">
      <c r="C99" s="8" t="s">
        <v>73</v>
      </c>
    </row>
    <row r="102" customFormat="false" ht="15" hidden="false" customHeight="false" outlineLevel="0" collapsed="false">
      <c r="B102" s="2" t="s">
        <v>74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4"/>
    <col collapsed="false" customWidth="true" hidden="false" outlineLevel="0" max="3" min="3" style="0" width="76"/>
  </cols>
  <sheetData>
    <row r="1" customFormat="false" ht="19.7" hidden="false" customHeight="false" outlineLevel="0" collapsed="false">
      <c r="A1" s="1" t="s">
        <v>75</v>
      </c>
    </row>
    <row r="2" customFormat="false" ht="15" hidden="false" customHeight="false" outlineLevel="0" collapsed="false">
      <c r="A2" s="2" t="s">
        <v>76</v>
      </c>
    </row>
    <row r="4" customFormat="false" ht="15" hidden="false" customHeight="false" outlineLevel="0" collapsed="false">
      <c r="A4" s="9" t="s">
        <v>77</v>
      </c>
      <c r="B4" s="10" t="s">
        <v>78</v>
      </c>
      <c r="C4" s="10" t="s">
        <v>79</v>
      </c>
    </row>
    <row r="5" customFormat="false" ht="15" hidden="false" customHeight="false" outlineLevel="0" collapsed="false">
      <c r="A5" s="11" t="n">
        <v>1</v>
      </c>
      <c r="B5" s="12" t="s">
        <v>80</v>
      </c>
      <c r="C5" s="13" t="s">
        <v>81</v>
      </c>
    </row>
    <row r="6" customFormat="false" ht="15" hidden="false" customHeight="false" outlineLevel="0" collapsed="false">
      <c r="A6" s="11" t="n">
        <v>2</v>
      </c>
      <c r="B6" s="12" t="s">
        <v>82</v>
      </c>
      <c r="C6" s="13" t="s">
        <v>83</v>
      </c>
    </row>
    <row r="7" customFormat="false" ht="15" hidden="false" customHeight="false" outlineLevel="0" collapsed="false">
      <c r="A7" s="11" t="n">
        <v>3</v>
      </c>
      <c r="B7" s="12" t="s">
        <v>84</v>
      </c>
      <c r="C7" s="13" t="s">
        <v>85</v>
      </c>
    </row>
    <row r="8" customFormat="false" ht="15" hidden="false" customHeight="false" outlineLevel="0" collapsed="false">
      <c r="A8" s="11" t="n">
        <v>4</v>
      </c>
      <c r="B8" s="12" t="s">
        <v>86</v>
      </c>
      <c r="C8" s="13" t="s">
        <v>87</v>
      </c>
    </row>
    <row r="9" customFormat="false" ht="15" hidden="false" customHeight="false" outlineLevel="0" collapsed="false">
      <c r="A9" s="11" t="n">
        <v>5</v>
      </c>
      <c r="B9" s="12" t="s">
        <v>88</v>
      </c>
      <c r="C9" s="13" t="s">
        <v>89</v>
      </c>
    </row>
    <row r="10" customFormat="false" ht="15" hidden="false" customHeight="false" outlineLevel="0" collapsed="false">
      <c r="A10" s="11" t="n">
        <v>6</v>
      </c>
      <c r="B10" s="12" t="s">
        <v>90</v>
      </c>
      <c r="C10" s="13" t="s">
        <v>91</v>
      </c>
    </row>
    <row r="11" customFormat="false" ht="15" hidden="false" customHeight="false" outlineLevel="0" collapsed="false">
      <c r="A11" s="11" t="n">
        <v>7</v>
      </c>
      <c r="B11" s="12" t="s">
        <v>92</v>
      </c>
      <c r="C11" s="13" t="s">
        <v>93</v>
      </c>
    </row>
    <row r="13" customFormat="false" ht="15" hidden="false" customHeight="false" outlineLevel="0" collapsed="false">
      <c r="A13" s="7" t="s">
        <v>94</v>
      </c>
    </row>
    <row r="14" customFormat="false" ht="15" hidden="false" customHeight="false" outlineLevel="0" collapsed="false">
      <c r="A14" s="14" t="s">
        <v>95</v>
      </c>
      <c r="B14" s="5" t="s">
        <v>96</v>
      </c>
    </row>
    <row r="15" customFormat="false" ht="15" hidden="false" customHeight="false" outlineLevel="0" collapsed="false">
      <c r="A15" s="5" t="s">
        <v>97</v>
      </c>
      <c r="B15" s="5" t="s">
        <v>98</v>
      </c>
    </row>
    <row r="16" customFormat="false" ht="15" hidden="false" customHeight="false" outlineLevel="0" collapsed="false">
      <c r="A16" s="15" t="s">
        <v>99</v>
      </c>
      <c r="B16" s="5" t="s">
        <v>100</v>
      </c>
    </row>
    <row r="17" customFormat="false" ht="15" hidden="false" customHeight="false" outlineLevel="0" collapsed="false">
      <c r="A17" s="16" t="s">
        <v>101</v>
      </c>
      <c r="B17" s="5" t="s">
        <v>102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4" min="3" style="0" width="20"/>
    <col collapsed="false" customWidth="true" hidden="false" outlineLevel="0" max="5" min="5" style="0" width="16"/>
    <col collapsed="false" customWidth="true" hidden="false" outlineLevel="0" max="6" min="6" style="0" width="40"/>
  </cols>
  <sheetData>
    <row r="1" customFormat="false" ht="19.7" hidden="false" customHeight="false" outlineLevel="0" collapsed="false">
      <c r="A1" s="1" t="s">
        <v>103</v>
      </c>
    </row>
    <row r="2" customFormat="false" ht="15" hidden="false" customHeight="false" outlineLevel="0" collapsed="false">
      <c r="A2" s="2" t="s">
        <v>104</v>
      </c>
    </row>
    <row r="4" customFormat="false" ht="15" hidden="false" customHeight="false" outlineLevel="0" collapsed="false">
      <c r="A4" s="10"/>
      <c r="B4" s="10" t="s">
        <v>105</v>
      </c>
      <c r="C4" s="10" t="s">
        <v>106</v>
      </c>
      <c r="D4" s="10"/>
      <c r="E4" s="10"/>
      <c r="F4" s="10" t="s">
        <v>107</v>
      </c>
    </row>
    <row r="5" customFormat="false" ht="15" hidden="false" customHeight="false" outlineLevel="0" collapsed="false">
      <c r="B5" s="6" t="s">
        <v>108</v>
      </c>
      <c r="C5" s="17" t="n">
        <v>278456000</v>
      </c>
      <c r="F5" s="18" t="s">
        <v>109</v>
      </c>
    </row>
    <row r="6" customFormat="false" ht="15" hidden="false" customHeight="false" outlineLevel="0" collapsed="false">
      <c r="B6" s="6" t="s">
        <v>110</v>
      </c>
      <c r="C6" s="19" t="n">
        <v>90</v>
      </c>
      <c r="F6" s="18" t="s">
        <v>111</v>
      </c>
    </row>
    <row r="7" customFormat="false" ht="26.85" hidden="false" customHeight="false" outlineLevel="0" collapsed="false">
      <c r="B7" s="6" t="s">
        <v>112</v>
      </c>
      <c r="C7" s="19" t="n">
        <v>87.745</v>
      </c>
      <c r="F7" s="18" t="s">
        <v>113</v>
      </c>
    </row>
    <row r="9" customFormat="false" ht="15" hidden="false" customHeight="false" outlineLevel="0" collapsed="false">
      <c r="B9" s="7" t="s">
        <v>114</v>
      </c>
      <c r="C9" s="20" t="n">
        <f aca="false">$C$5*$C$6/100</f>
        <v>250610400</v>
      </c>
    </row>
    <row r="10" customFormat="false" ht="39.55" hidden="false" customHeight="false" outlineLevel="0" collapsed="false">
      <c r="B10" s="18" t="s">
        <v>115</v>
      </c>
    </row>
    <row r="12" customFormat="false" ht="15" hidden="false" customHeight="false" outlineLevel="0" collapsed="false">
      <c r="A12" s="10"/>
      <c r="B12" s="10" t="s">
        <v>116</v>
      </c>
      <c r="C12" s="10" t="s">
        <v>117</v>
      </c>
      <c r="D12" s="10" t="s">
        <v>118</v>
      </c>
      <c r="E12" s="10" t="s">
        <v>119</v>
      </c>
      <c r="F12" s="10" t="s">
        <v>120</v>
      </c>
    </row>
    <row r="13" customFormat="false" ht="15" hidden="false" customHeight="false" outlineLevel="0" collapsed="false">
      <c r="A13" s="21"/>
      <c r="B13" s="11" t="s">
        <v>121</v>
      </c>
      <c r="C13" s="22" t="n">
        <f aca="false">FLOOR($C$9/1.1,10000000)</f>
        <v>220000000</v>
      </c>
      <c r="D13" s="22" t="n">
        <f aca="false">ROUND(C13*0.1,0)</f>
        <v>22000000</v>
      </c>
      <c r="E13" s="22" t="n">
        <f aca="false">C13+D13</f>
        <v>242000000</v>
      </c>
      <c r="F13" s="11" t="str">
        <f aca="false">IF($C$5=0,"",TEXT(E13/$C$5,"0.0000%")&amp;IF($C$7="","",IF(E13&lt;$C$5*$C$7/100," · 하한 미달"," · 하한 위")))</f>
        <v>86.9078% · 하한 미달</v>
      </c>
    </row>
    <row r="14" customFormat="false" ht="15" hidden="false" customHeight="false" outlineLevel="0" collapsed="false">
      <c r="A14" s="21"/>
      <c r="B14" s="11" t="s">
        <v>122</v>
      </c>
      <c r="C14" s="22" t="n">
        <f aca="false">FLOOR($C$9/1.1,1000000)</f>
        <v>227000000</v>
      </c>
      <c r="D14" s="22" t="n">
        <f aca="false">ROUND(C14*0.1,0)</f>
        <v>22700000</v>
      </c>
      <c r="E14" s="22" t="n">
        <f aca="false">C14+D14</f>
        <v>249700000</v>
      </c>
      <c r="F14" s="11" t="str">
        <f aca="false">IF($C$5=0,"",TEXT(E14/$C$5,"0.0000%")&amp;IF($C$7="","",IF(E14&lt;$C$5*$C$7/100," · 하한 미달"," · 하한 위")))</f>
        <v>89.6731% · 하한 위</v>
      </c>
    </row>
    <row r="15" customFormat="false" ht="15" hidden="false" customHeight="false" outlineLevel="0" collapsed="false">
      <c r="A15" s="21"/>
      <c r="B15" s="11" t="s">
        <v>123</v>
      </c>
      <c r="C15" s="22" t="n">
        <f aca="false">FLOOR($C$9/1.1,100000)</f>
        <v>227800000</v>
      </c>
      <c r="D15" s="22" t="n">
        <f aca="false">ROUND(C15*0.1,0)</f>
        <v>22780000</v>
      </c>
      <c r="E15" s="22" t="n">
        <f aca="false">C15+D15</f>
        <v>250580000</v>
      </c>
      <c r="F15" s="11" t="str">
        <f aca="false">IF($C$5=0,"",TEXT(E15/$C$5,"0.0000%")&amp;IF($C$7="","",IF(E15&lt;$C$5*$C$7/100," · 하한 미달"," · 하한 위")))</f>
        <v>89.9891% · 하한 위</v>
      </c>
    </row>
    <row r="16" customFormat="false" ht="15" hidden="false" customHeight="false" outlineLevel="0" collapsed="false">
      <c r="A16" s="21"/>
      <c r="B16" s="11" t="s">
        <v>124</v>
      </c>
      <c r="C16" s="22" t="n">
        <f aca="false">FLOOR($C$9/1.1,10000)</f>
        <v>227820000</v>
      </c>
      <c r="D16" s="22" t="n">
        <f aca="false">ROUND(C16*0.1,0)</f>
        <v>22782000</v>
      </c>
      <c r="E16" s="22" t="n">
        <f aca="false">C16+D16</f>
        <v>250602000</v>
      </c>
      <c r="F16" s="11" t="str">
        <f aca="false">IF($C$5=0,"",TEXT(E16/$C$5,"0.0000%")&amp;IF($C$7="","",IF(E16&lt;$C$5*$C$7/100," · 하한 미달"," · 하한 위")))</f>
        <v>89.9970% · 하한 위</v>
      </c>
    </row>
    <row r="17" customFormat="false" ht="15" hidden="false" customHeight="false" outlineLevel="0" collapsed="false">
      <c r="A17" s="21"/>
      <c r="B17" s="11" t="s">
        <v>125</v>
      </c>
      <c r="C17" s="22" t="n">
        <f aca="false">FLOOR($C$9/1.1,1000)</f>
        <v>227827000</v>
      </c>
      <c r="D17" s="22" t="n">
        <f aca="false">ROUND(C17*0.1,0)</f>
        <v>22782700</v>
      </c>
      <c r="E17" s="22" t="n">
        <f aca="false">C17+D17</f>
        <v>250609700</v>
      </c>
      <c r="F17" s="11" t="str">
        <f aca="false">IF($C$5=0,"",TEXT(E17/$C$5,"0.0000%")&amp;IF($C$7="","",IF(E17&lt;$C$5*$C$7/100," · 하한 미달"," · 하한 위")))</f>
        <v>89.9997% · 하한 위</v>
      </c>
    </row>
    <row r="19" customFormat="false" ht="52.2" hidden="false" customHeight="false" outlineLevel="0" collapsed="false">
      <c r="B19" s="23" t="s">
        <v>126</v>
      </c>
    </row>
    <row r="21" customFormat="false" ht="15" hidden="false" customHeight="false" outlineLevel="0" collapsed="false">
      <c r="B21" s="7" t="s">
        <v>127</v>
      </c>
    </row>
    <row r="22" customFormat="false" ht="15" hidden="false" customHeight="false" outlineLevel="0" collapsed="false">
      <c r="A22" s="10"/>
      <c r="B22" s="10" t="s">
        <v>116</v>
      </c>
      <c r="C22" s="10" t="s">
        <v>117</v>
      </c>
      <c r="D22" s="10" t="s">
        <v>118</v>
      </c>
      <c r="E22" s="10" t="s">
        <v>119</v>
      </c>
      <c r="F22" s="10" t="s">
        <v>120</v>
      </c>
    </row>
    <row r="23" customFormat="false" ht="15" hidden="false" customHeight="false" outlineLevel="0" collapsed="false">
      <c r="A23" s="21"/>
      <c r="B23" s="11" t="s">
        <v>121</v>
      </c>
      <c r="C23" s="22" t="n">
        <f aca="false">CEILING($C$9/1.1,10000000)</f>
        <v>230000000</v>
      </c>
      <c r="D23" s="22" t="n">
        <f aca="false">ROUND(C23*0.1,0)</f>
        <v>23000000</v>
      </c>
      <c r="E23" s="22" t="n">
        <f aca="false">C23+D23</f>
        <v>253000000</v>
      </c>
      <c r="F23" s="11" t="str">
        <f aca="false">IF($C$5=0,"",TEXT(E23/$C$5,"0.0000%")&amp;IF($C$7="","",IF(E23&lt;$C$5*$C$7/100," · 하한 미달"," · 하한 위")))</f>
        <v>90.8582% · 하한 위</v>
      </c>
    </row>
    <row r="24" customFormat="false" ht="15" hidden="false" customHeight="false" outlineLevel="0" collapsed="false">
      <c r="A24" s="21"/>
      <c r="B24" s="11" t="s">
        <v>122</v>
      </c>
      <c r="C24" s="22" t="n">
        <f aca="false">CEILING($C$9/1.1,1000000)</f>
        <v>228000000</v>
      </c>
      <c r="D24" s="22" t="n">
        <f aca="false">ROUND(C24*0.1,0)</f>
        <v>22800000</v>
      </c>
      <c r="E24" s="22" t="n">
        <f aca="false">C24+D24</f>
        <v>250800000</v>
      </c>
      <c r="F24" s="11" t="str">
        <f aca="false">IF($C$5=0,"",TEXT(E24/$C$5,"0.0000%")&amp;IF($C$7="","",IF(E24&lt;$C$5*$C$7/100," · 하한 미달"," · 하한 위")))</f>
        <v>90.0681% · 하한 위</v>
      </c>
    </row>
    <row r="25" customFormat="false" ht="15" hidden="false" customHeight="false" outlineLevel="0" collapsed="false">
      <c r="A25" s="21"/>
      <c r="B25" s="11" t="s">
        <v>123</v>
      </c>
      <c r="C25" s="22" t="n">
        <f aca="false">CEILING($C$9/1.1,100000)</f>
        <v>227900000</v>
      </c>
      <c r="D25" s="22" t="n">
        <f aca="false">ROUND(C25*0.1,0)</f>
        <v>22790000</v>
      </c>
      <c r="E25" s="22" t="n">
        <f aca="false">C25+D25</f>
        <v>250690000</v>
      </c>
      <c r="F25" s="11" t="str">
        <f aca="false">IF($C$5=0,"",TEXT(E25/$C$5,"0.0000%")&amp;IF($C$7="","",IF(E25&lt;$C$5*$C$7/100," · 하한 미달"," · 하한 위")))</f>
        <v>90.0286% · 하한 위</v>
      </c>
    </row>
    <row r="26" customFormat="false" ht="15" hidden="false" customHeight="false" outlineLevel="0" collapsed="false">
      <c r="A26" s="21"/>
      <c r="B26" s="11" t="s">
        <v>124</v>
      </c>
      <c r="C26" s="22" t="n">
        <f aca="false">CEILING($C$9/1.1,10000)</f>
        <v>227830000</v>
      </c>
      <c r="D26" s="22" t="n">
        <f aca="false">ROUND(C26*0.1,0)</f>
        <v>22783000</v>
      </c>
      <c r="E26" s="22" t="n">
        <f aca="false">C26+D26</f>
        <v>250613000</v>
      </c>
      <c r="F26" s="11" t="str">
        <f aca="false">IF($C$5=0,"",TEXT(E26/$C$5,"0.0000%")&amp;IF($C$7="","",IF(E26&lt;$C$5*$C$7/100," · 하한 미달"," · 하한 위")))</f>
        <v>90.0009% · 하한 위</v>
      </c>
    </row>
    <row r="27" customFormat="false" ht="15" hidden="false" customHeight="false" outlineLevel="0" collapsed="false">
      <c r="A27" s="21"/>
      <c r="B27" s="11" t="s">
        <v>125</v>
      </c>
      <c r="C27" s="22" t="n">
        <f aca="false">CEILING($C$9/1.1,1000)</f>
        <v>227828000</v>
      </c>
      <c r="D27" s="22" t="n">
        <f aca="false">ROUND(C27*0.1,0)</f>
        <v>22782800</v>
      </c>
      <c r="E27" s="22" t="n">
        <f aca="false">C27+D27</f>
        <v>250610800</v>
      </c>
      <c r="F27" s="11" t="str">
        <f aca="false">IF($C$5=0,"",TEXT(E27/$C$5,"0.0000%")&amp;IF($C$7="","",IF(E27&lt;$C$5*$C$7/100," · 하한 미달"," · 하한 위")))</f>
        <v>90.0001% · 하한 위</v>
      </c>
    </row>
    <row r="30" customFormat="false" ht="15" hidden="false" customHeight="false" outlineLevel="0" collapsed="false">
      <c r="B30" s="7" t="s">
        <v>128</v>
      </c>
    </row>
    <row r="31" customFormat="false" ht="15" hidden="false" customHeight="false" outlineLevel="0" collapsed="false">
      <c r="B31" s="5" t="s">
        <v>129</v>
      </c>
      <c r="C31" s="20" t="n">
        <f aca="false">$C$5*0.98</f>
        <v>272886880</v>
      </c>
    </row>
    <row r="32" customFormat="false" ht="15" hidden="false" customHeight="false" outlineLevel="0" collapsed="false">
      <c r="B32" s="5" t="s">
        <v>130</v>
      </c>
      <c r="C32" s="20" t="n">
        <f aca="false">$C$5*1.02</f>
        <v>284025120</v>
      </c>
    </row>
    <row r="33" customFormat="false" ht="15" hidden="false" customHeight="false" outlineLevel="0" collapsed="false">
      <c r="B33" s="5" t="s">
        <v>131</v>
      </c>
      <c r="C33" s="20" t="n">
        <f aca="false">$C$5*0.97</f>
        <v>270102320</v>
      </c>
    </row>
    <row r="34" customFormat="false" ht="15" hidden="false" customHeight="false" outlineLevel="0" collapsed="false">
      <c r="B34" s="5" t="s">
        <v>132</v>
      </c>
      <c r="C34" s="20" t="n">
        <f aca="false">$C$5*1.03</f>
        <v>286809680</v>
      </c>
    </row>
    <row r="35" customFormat="false" ht="77.6" hidden="false" customHeight="false" outlineLevel="0" collapsed="false">
      <c r="B35" s="18" t="s">
        <v>133</v>
      </c>
    </row>
    <row r="36" customFormat="false" ht="64.9" hidden="false" customHeight="false" outlineLevel="0" collapsed="false">
      <c r="B36" s="18" t="s">
        <v>134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2"/>
    <col collapsed="false" customWidth="true" hidden="false" outlineLevel="0" max="5" min="3" style="0" width="20"/>
    <col collapsed="false" customWidth="true" hidden="false" outlineLevel="0" max="6" min="6" style="0" width="34"/>
  </cols>
  <sheetData>
    <row r="1" customFormat="false" ht="23.85" hidden="false" customHeight="false" outlineLevel="0" collapsed="false">
      <c r="A1" s="1" t="s">
        <v>135</v>
      </c>
    </row>
    <row r="2" customFormat="false" ht="15" hidden="false" customHeight="false" outlineLevel="0" collapsed="false">
      <c r="A2" s="2" t="s">
        <v>136</v>
      </c>
    </row>
    <row r="4" customFormat="false" ht="15" hidden="false" customHeight="false" outlineLevel="0" collapsed="false">
      <c r="A4" s="9" t="s">
        <v>77</v>
      </c>
      <c r="B4" s="10" t="s">
        <v>137</v>
      </c>
      <c r="C4" s="10" t="s">
        <v>138</v>
      </c>
      <c r="D4" s="10" t="s">
        <v>119</v>
      </c>
      <c r="E4" s="10" t="s">
        <v>139</v>
      </c>
      <c r="F4" s="10" t="s">
        <v>140</v>
      </c>
    </row>
    <row r="5" customFormat="false" ht="15" hidden="false" customHeight="false" outlineLevel="0" collapsed="false">
      <c r="A5" s="11" t="n">
        <v>1</v>
      </c>
      <c r="B5" s="24"/>
      <c r="C5" s="25"/>
      <c r="D5" s="25"/>
      <c r="E5" s="26" t="str">
        <f aca="false">IF(OR(C5="",D5=""),"",D5/C5)</f>
        <v/>
      </c>
      <c r="F5" s="11" t="str">
        <f aca="false">IF(D5="","",TEXT(ROUND(D5/1.1,0),"#,##0")&amp;" + "&amp;TEXT(D5-ROUND(D5/1.1,0),"#,##0"))</f>
        <v/>
      </c>
    </row>
    <row r="6" customFormat="false" ht="15" hidden="false" customHeight="false" outlineLevel="0" collapsed="false">
      <c r="A6" s="11" t="n">
        <v>2</v>
      </c>
      <c r="B6" s="24"/>
      <c r="C6" s="25"/>
      <c r="D6" s="25"/>
      <c r="E6" s="26" t="str">
        <f aca="false">IF(OR(C6="",D6=""),"",D6/C6)</f>
        <v/>
      </c>
      <c r="F6" s="11" t="str">
        <f aca="false">IF(D6="","",TEXT(ROUND(D6/1.1,0),"#,##0")&amp;" + "&amp;TEXT(D6-ROUND(D6/1.1,0),"#,##0"))</f>
        <v/>
      </c>
    </row>
    <row r="7" customFormat="false" ht="15" hidden="false" customHeight="false" outlineLevel="0" collapsed="false">
      <c r="A7" s="11" t="n">
        <v>3</v>
      </c>
      <c r="B7" s="24"/>
      <c r="C7" s="25"/>
      <c r="D7" s="25"/>
      <c r="E7" s="26" t="str">
        <f aca="false">IF(OR(C7="",D7=""),"",D7/C7)</f>
        <v/>
      </c>
      <c r="F7" s="11" t="str">
        <f aca="false">IF(D7="","",TEXT(ROUND(D7/1.1,0),"#,##0")&amp;" + "&amp;TEXT(D7-ROUND(D7/1.1,0),"#,##0"))</f>
        <v/>
      </c>
    </row>
    <row r="8" customFormat="false" ht="15" hidden="false" customHeight="false" outlineLevel="0" collapsed="false">
      <c r="A8" s="11" t="n">
        <v>4</v>
      </c>
      <c r="B8" s="24"/>
      <c r="C8" s="25"/>
      <c r="D8" s="25"/>
      <c r="E8" s="26" t="str">
        <f aca="false">IF(OR(C8="",D8=""),"",D8/C8)</f>
        <v/>
      </c>
      <c r="F8" s="11" t="str">
        <f aca="false">IF(D8="","",TEXT(ROUND(D8/1.1,0),"#,##0")&amp;" + "&amp;TEXT(D8-ROUND(D8/1.1,0),"#,##0"))</f>
        <v/>
      </c>
    </row>
    <row r="9" customFormat="false" ht="15" hidden="false" customHeight="false" outlineLevel="0" collapsed="false">
      <c r="A9" s="11" t="n">
        <v>5</v>
      </c>
      <c r="B9" s="24"/>
      <c r="C9" s="25"/>
      <c r="D9" s="25"/>
      <c r="E9" s="26" t="str">
        <f aca="false">IF(OR(C9="",D9=""),"",D9/C9)</f>
        <v/>
      </c>
      <c r="F9" s="11" t="str">
        <f aca="false">IF(D9="","",TEXT(ROUND(D9/1.1,0),"#,##0")&amp;" + "&amp;TEXT(D9-ROUND(D9/1.1,0),"#,##0"))</f>
        <v/>
      </c>
    </row>
    <row r="10" customFormat="false" ht="15" hidden="false" customHeight="false" outlineLevel="0" collapsed="false">
      <c r="A10" s="11" t="n">
        <v>6</v>
      </c>
      <c r="B10" s="24"/>
      <c r="C10" s="25"/>
      <c r="D10" s="25"/>
      <c r="E10" s="26" t="str">
        <f aca="false">IF(OR(C10="",D10=""),"",D10/C10)</f>
        <v/>
      </c>
      <c r="F10" s="11" t="str">
        <f aca="false">IF(D10="","",TEXT(ROUND(D10/1.1,0),"#,##0")&amp;" + "&amp;TEXT(D10-ROUND(D10/1.1,0),"#,##0"))</f>
        <v/>
      </c>
    </row>
    <row r="11" customFormat="false" ht="15" hidden="false" customHeight="false" outlineLevel="0" collapsed="false">
      <c r="A11" s="11" t="n">
        <v>7</v>
      </c>
      <c r="B11" s="24"/>
      <c r="C11" s="25"/>
      <c r="D11" s="25"/>
      <c r="E11" s="26" t="str">
        <f aca="false">IF(OR(C11="",D11=""),"",D11/C11)</f>
        <v/>
      </c>
      <c r="F11" s="11" t="str">
        <f aca="false">IF(D11="","",TEXT(ROUND(D11/1.1,0),"#,##0")&amp;" + "&amp;TEXT(D11-ROUND(D11/1.1,0),"#,##0"))</f>
        <v/>
      </c>
    </row>
    <row r="12" customFormat="false" ht="15" hidden="false" customHeight="false" outlineLevel="0" collapsed="false">
      <c r="A12" s="11" t="n">
        <v>8</v>
      </c>
      <c r="B12" s="24"/>
      <c r="C12" s="25"/>
      <c r="D12" s="25"/>
      <c r="E12" s="26" t="str">
        <f aca="false">IF(OR(C12="",D12=""),"",D12/C12)</f>
        <v/>
      </c>
      <c r="F12" s="11" t="str">
        <f aca="false">IF(D12="","",TEXT(ROUND(D12/1.1,0),"#,##0")&amp;" + "&amp;TEXT(D12-ROUND(D12/1.1,0),"#,##0"))</f>
        <v/>
      </c>
    </row>
    <row r="13" customFormat="false" ht="15" hidden="false" customHeight="false" outlineLevel="0" collapsed="false">
      <c r="A13" s="11" t="n">
        <v>9</v>
      </c>
      <c r="B13" s="24"/>
      <c r="C13" s="25"/>
      <c r="D13" s="25"/>
      <c r="E13" s="26" t="str">
        <f aca="false">IF(OR(C13="",D13=""),"",D13/C13)</f>
        <v/>
      </c>
      <c r="F13" s="11" t="str">
        <f aca="false">IF(D13="","",TEXT(ROUND(D13/1.1,0),"#,##0")&amp;" + "&amp;TEXT(D13-ROUND(D13/1.1,0),"#,##0"))</f>
        <v/>
      </c>
    </row>
    <row r="14" customFormat="false" ht="15" hidden="false" customHeight="false" outlineLevel="0" collapsed="false">
      <c r="A14" s="11" t="n">
        <v>10</v>
      </c>
      <c r="B14" s="24"/>
      <c r="C14" s="25"/>
      <c r="D14" s="25"/>
      <c r="E14" s="26" t="str">
        <f aca="false">IF(OR(C14="",D14=""),"",D14/C14)</f>
        <v/>
      </c>
      <c r="F14" s="11" t="str">
        <f aca="false">IF(D14="","",TEXT(ROUND(D14/1.1,0),"#,##0")&amp;" + "&amp;TEXT(D14-ROUND(D14/1.1,0),"#,##0"))</f>
        <v/>
      </c>
    </row>
    <row r="15" customFormat="false" ht="15" hidden="false" customHeight="false" outlineLevel="0" collapsed="false">
      <c r="A15" s="11" t="n">
        <v>11</v>
      </c>
      <c r="B15" s="24"/>
      <c r="C15" s="25"/>
      <c r="D15" s="25"/>
      <c r="E15" s="26" t="str">
        <f aca="false">IF(OR(C15="",D15=""),"",D15/C15)</f>
        <v/>
      </c>
      <c r="F15" s="11" t="str">
        <f aca="false">IF(D15="","",TEXT(ROUND(D15/1.1,0),"#,##0")&amp;" + "&amp;TEXT(D15-ROUND(D15/1.1,0),"#,##0"))</f>
        <v/>
      </c>
    </row>
    <row r="16" customFormat="false" ht="15" hidden="false" customHeight="false" outlineLevel="0" collapsed="false">
      <c r="A16" s="11" t="n">
        <v>12</v>
      </c>
      <c r="B16" s="24"/>
      <c r="C16" s="25"/>
      <c r="D16" s="25"/>
      <c r="E16" s="26" t="str">
        <f aca="false">IF(OR(C16="",D16=""),"",D16/C16)</f>
        <v/>
      </c>
      <c r="F16" s="11" t="str">
        <f aca="false">IF(D16="","",TEXT(ROUND(D16/1.1,0),"#,##0")&amp;" + "&amp;TEXT(D16-ROUND(D16/1.1,0),"#,##0"))</f>
        <v/>
      </c>
    </row>
    <row r="17" customFormat="false" ht="15" hidden="false" customHeight="false" outlineLevel="0" collapsed="false">
      <c r="A17" s="11" t="n">
        <v>13</v>
      </c>
      <c r="B17" s="24"/>
      <c r="C17" s="25"/>
      <c r="D17" s="25"/>
      <c r="E17" s="26" t="str">
        <f aca="false">IF(OR(C17="",D17=""),"",D17/C17)</f>
        <v/>
      </c>
      <c r="F17" s="11" t="str">
        <f aca="false">IF(D17="","",TEXT(ROUND(D17/1.1,0),"#,##0")&amp;" + "&amp;TEXT(D17-ROUND(D17/1.1,0),"#,##0"))</f>
        <v/>
      </c>
    </row>
    <row r="18" customFormat="false" ht="15" hidden="false" customHeight="false" outlineLevel="0" collapsed="false">
      <c r="A18" s="11" t="n">
        <v>14</v>
      </c>
      <c r="B18" s="24"/>
      <c r="C18" s="25"/>
      <c r="D18" s="25"/>
      <c r="E18" s="26" t="str">
        <f aca="false">IF(OR(C18="",D18=""),"",D18/C18)</f>
        <v/>
      </c>
      <c r="F18" s="11" t="str">
        <f aca="false">IF(D18="","",TEXT(ROUND(D18/1.1,0),"#,##0")&amp;" + "&amp;TEXT(D18-ROUND(D18/1.1,0),"#,##0"))</f>
        <v/>
      </c>
    </row>
    <row r="19" customFormat="false" ht="15" hidden="false" customHeight="false" outlineLevel="0" collapsed="false">
      <c r="A19" s="11" t="n">
        <v>15</v>
      </c>
      <c r="B19" s="24"/>
      <c r="C19" s="25"/>
      <c r="D19" s="25"/>
      <c r="E19" s="26" t="str">
        <f aca="false">IF(OR(C19="",D19=""),"",D19/C19)</f>
        <v/>
      </c>
      <c r="F19" s="11" t="str">
        <f aca="false">IF(D19="","",TEXT(ROUND(D19/1.1,0),"#,##0")&amp;" + "&amp;TEXT(D19-ROUND(D19/1.1,0),"#,##0"))</f>
        <v/>
      </c>
    </row>
    <row r="20" customFormat="false" ht="15" hidden="false" customHeight="false" outlineLevel="0" collapsed="false">
      <c r="A20" s="11" t="n">
        <v>16</v>
      </c>
      <c r="B20" s="24"/>
      <c r="C20" s="25"/>
      <c r="D20" s="25"/>
      <c r="E20" s="26" t="str">
        <f aca="false">IF(OR(C20="",D20=""),"",D20/C20)</f>
        <v/>
      </c>
      <c r="F20" s="11" t="str">
        <f aca="false">IF(D20="","",TEXT(ROUND(D20/1.1,0),"#,##0")&amp;" + "&amp;TEXT(D20-ROUND(D20/1.1,0),"#,##0"))</f>
        <v/>
      </c>
    </row>
    <row r="21" customFormat="false" ht="15" hidden="false" customHeight="false" outlineLevel="0" collapsed="false">
      <c r="A21" s="11" t="n">
        <v>17</v>
      </c>
      <c r="B21" s="24"/>
      <c r="C21" s="25"/>
      <c r="D21" s="25"/>
      <c r="E21" s="26" t="str">
        <f aca="false">IF(OR(C21="",D21=""),"",D21/C21)</f>
        <v/>
      </c>
      <c r="F21" s="11" t="str">
        <f aca="false">IF(D21="","",TEXT(ROUND(D21/1.1,0),"#,##0")&amp;" + "&amp;TEXT(D21-ROUND(D21/1.1,0),"#,##0"))</f>
        <v/>
      </c>
    </row>
    <row r="22" customFormat="false" ht="15" hidden="false" customHeight="false" outlineLevel="0" collapsed="false">
      <c r="A22" s="11" t="n">
        <v>18</v>
      </c>
      <c r="B22" s="24"/>
      <c r="C22" s="25"/>
      <c r="D22" s="25"/>
      <c r="E22" s="26" t="str">
        <f aca="false">IF(OR(C22="",D22=""),"",D22/C22)</f>
        <v/>
      </c>
      <c r="F22" s="11" t="str">
        <f aca="false">IF(D22="","",TEXT(ROUND(D22/1.1,0),"#,##0")&amp;" + "&amp;TEXT(D22-ROUND(D22/1.1,0),"#,##0"))</f>
        <v/>
      </c>
    </row>
    <row r="23" customFormat="false" ht="15" hidden="false" customHeight="false" outlineLevel="0" collapsed="false">
      <c r="A23" s="11" t="n">
        <v>19</v>
      </c>
      <c r="B23" s="24"/>
      <c r="C23" s="25"/>
      <c r="D23" s="25"/>
      <c r="E23" s="26" t="str">
        <f aca="false">IF(OR(C23="",D23=""),"",D23/C23)</f>
        <v/>
      </c>
      <c r="F23" s="11" t="str">
        <f aca="false">IF(D23="","",TEXT(ROUND(D23/1.1,0),"#,##0")&amp;" + "&amp;TEXT(D23-ROUND(D23/1.1,0),"#,##0"))</f>
        <v/>
      </c>
    </row>
    <row r="24" customFormat="false" ht="15" hidden="false" customHeight="false" outlineLevel="0" collapsed="false">
      <c r="A24" s="11" t="n">
        <v>20</v>
      </c>
      <c r="B24" s="24"/>
      <c r="C24" s="25"/>
      <c r="D24" s="25"/>
      <c r="E24" s="26" t="str">
        <f aca="false">IF(OR(C24="",D24=""),"",D24/C24)</f>
        <v/>
      </c>
      <c r="F24" s="11" t="str">
        <f aca="false">IF(D24="","",TEXT(ROUND(D24/1.1,0),"#,##0")&amp;" + "&amp;TEXT(D24-ROUND(D24/1.1,0),"#,##0"))</f>
        <v/>
      </c>
    </row>
    <row r="26" customFormat="false" ht="39.55" hidden="false" customHeight="false" outlineLevel="0" collapsed="false">
      <c r="B26" s="23" t="s">
        <v>141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"/>
    <col collapsed="false" customWidth="true" hidden="false" outlineLevel="0" max="3" min="3" style="0" width="26"/>
    <col collapsed="false" customWidth="true" hidden="false" outlineLevel="0" max="4" min="4" style="0" width="13"/>
    <col collapsed="false" customWidth="true" hidden="false" outlineLevel="0" max="6" min="5" style="0" width="16"/>
    <col collapsed="false" customWidth="true" hidden="false" outlineLevel="0" max="8" min="7" style="0" width="11"/>
    <col collapsed="false" customWidth="true" hidden="false" outlineLevel="0" max="9" min="9" style="0" width="16"/>
    <col collapsed="false" customWidth="true" hidden="false" outlineLevel="0" max="10" min="10" style="0" width="11"/>
    <col collapsed="false" customWidth="true" hidden="false" outlineLevel="0" max="11" min="11" style="0" width="26"/>
  </cols>
  <sheetData>
    <row r="1" customFormat="false" ht="19.7" hidden="false" customHeight="false" outlineLevel="0" collapsed="false">
      <c r="A1" s="1" t="s">
        <v>142</v>
      </c>
    </row>
    <row r="2" customFormat="false" ht="15" hidden="false" customHeight="false" outlineLevel="0" collapsed="false">
      <c r="A2" s="2" t="s">
        <v>143</v>
      </c>
    </row>
    <row r="4" customFormat="false" ht="29.85" hidden="false" customHeight="false" outlineLevel="0" collapsed="false">
      <c r="A4" s="9" t="s">
        <v>77</v>
      </c>
      <c r="B4" s="10" t="s">
        <v>144</v>
      </c>
      <c r="C4" s="10" t="s">
        <v>137</v>
      </c>
      <c r="D4" s="10" t="s">
        <v>145</v>
      </c>
      <c r="E4" s="10" t="s">
        <v>138</v>
      </c>
      <c r="F4" s="10" t="s">
        <v>146</v>
      </c>
      <c r="G4" s="10" t="s">
        <v>147</v>
      </c>
      <c r="H4" s="10" t="s">
        <v>148</v>
      </c>
      <c r="I4" s="10" t="s">
        <v>149</v>
      </c>
      <c r="J4" s="10" t="s">
        <v>150</v>
      </c>
      <c r="K4" s="10" t="s">
        <v>151</v>
      </c>
    </row>
    <row r="5" customFormat="false" ht="15" hidden="false" customHeight="false" outlineLevel="0" collapsed="false">
      <c r="A5" s="11" t="n">
        <v>1</v>
      </c>
      <c r="B5" s="27"/>
      <c r="C5" s="24"/>
      <c r="D5" s="24"/>
      <c r="E5" s="25"/>
      <c r="F5" s="25"/>
      <c r="G5" s="26" t="str">
        <f aca="false">IF(OR(E5="",F5=""),"",F5/E5)</f>
        <v/>
      </c>
      <c r="H5" s="24"/>
      <c r="I5" s="25"/>
      <c r="J5" s="26" t="str">
        <f aca="false">IF(OR(E5="",I5=""),"",I5/E5)</f>
        <v/>
      </c>
      <c r="K5" s="28"/>
    </row>
    <row r="6" customFormat="false" ht="15" hidden="false" customHeight="false" outlineLevel="0" collapsed="false">
      <c r="A6" s="11" t="n">
        <v>2</v>
      </c>
      <c r="B6" s="27"/>
      <c r="C6" s="24"/>
      <c r="D6" s="24"/>
      <c r="E6" s="25"/>
      <c r="F6" s="25"/>
      <c r="G6" s="26" t="str">
        <f aca="false">IF(OR(E6="",F6=""),"",F6/E6)</f>
        <v/>
      </c>
      <c r="H6" s="24"/>
      <c r="I6" s="25"/>
      <c r="J6" s="26" t="str">
        <f aca="false">IF(OR(E6="",I6=""),"",I6/E6)</f>
        <v/>
      </c>
      <c r="K6" s="28"/>
    </row>
    <row r="7" customFormat="false" ht="15" hidden="false" customHeight="false" outlineLevel="0" collapsed="false">
      <c r="A7" s="11" t="n">
        <v>3</v>
      </c>
      <c r="B7" s="27"/>
      <c r="C7" s="24"/>
      <c r="D7" s="24"/>
      <c r="E7" s="25"/>
      <c r="F7" s="25"/>
      <c r="G7" s="26" t="str">
        <f aca="false">IF(OR(E7="",F7=""),"",F7/E7)</f>
        <v/>
      </c>
      <c r="H7" s="24"/>
      <c r="I7" s="25"/>
      <c r="J7" s="26" t="str">
        <f aca="false">IF(OR(E7="",I7=""),"",I7/E7)</f>
        <v/>
      </c>
      <c r="K7" s="28"/>
    </row>
    <row r="8" customFormat="false" ht="15" hidden="false" customHeight="false" outlineLevel="0" collapsed="false">
      <c r="A8" s="11" t="n">
        <v>4</v>
      </c>
      <c r="B8" s="27"/>
      <c r="C8" s="24"/>
      <c r="D8" s="24"/>
      <c r="E8" s="25"/>
      <c r="F8" s="25"/>
      <c r="G8" s="26" t="str">
        <f aca="false">IF(OR(E8="",F8=""),"",F8/E8)</f>
        <v/>
      </c>
      <c r="H8" s="24"/>
      <c r="I8" s="25"/>
      <c r="J8" s="26" t="str">
        <f aca="false">IF(OR(E8="",I8=""),"",I8/E8)</f>
        <v/>
      </c>
      <c r="K8" s="28"/>
    </row>
    <row r="9" customFormat="false" ht="15" hidden="false" customHeight="false" outlineLevel="0" collapsed="false">
      <c r="A9" s="11" t="n">
        <v>5</v>
      </c>
      <c r="B9" s="27"/>
      <c r="C9" s="24"/>
      <c r="D9" s="24"/>
      <c r="E9" s="25"/>
      <c r="F9" s="25"/>
      <c r="G9" s="26" t="str">
        <f aca="false">IF(OR(E9="",F9=""),"",F9/E9)</f>
        <v/>
      </c>
      <c r="H9" s="24"/>
      <c r="I9" s="25"/>
      <c r="J9" s="26" t="str">
        <f aca="false">IF(OR(E9="",I9=""),"",I9/E9)</f>
        <v/>
      </c>
      <c r="K9" s="28"/>
    </row>
    <row r="10" customFormat="false" ht="15" hidden="false" customHeight="false" outlineLevel="0" collapsed="false">
      <c r="A10" s="11" t="n">
        <v>6</v>
      </c>
      <c r="B10" s="27"/>
      <c r="C10" s="24"/>
      <c r="D10" s="24"/>
      <c r="E10" s="25"/>
      <c r="F10" s="25"/>
      <c r="G10" s="26" t="str">
        <f aca="false">IF(OR(E10="",F10=""),"",F10/E10)</f>
        <v/>
      </c>
      <c r="H10" s="24"/>
      <c r="I10" s="25"/>
      <c r="J10" s="26" t="str">
        <f aca="false">IF(OR(E10="",I10=""),"",I10/E10)</f>
        <v/>
      </c>
      <c r="K10" s="28"/>
    </row>
    <row r="11" customFormat="false" ht="15" hidden="false" customHeight="false" outlineLevel="0" collapsed="false">
      <c r="A11" s="11" t="n">
        <v>7</v>
      </c>
      <c r="B11" s="27"/>
      <c r="C11" s="24"/>
      <c r="D11" s="24"/>
      <c r="E11" s="25"/>
      <c r="F11" s="25"/>
      <c r="G11" s="26" t="str">
        <f aca="false">IF(OR(E11="",F11=""),"",F11/E11)</f>
        <v/>
      </c>
      <c r="H11" s="24"/>
      <c r="I11" s="25"/>
      <c r="J11" s="26" t="str">
        <f aca="false">IF(OR(E11="",I11=""),"",I11/E11)</f>
        <v/>
      </c>
      <c r="K11" s="28"/>
    </row>
    <row r="12" customFormat="false" ht="15" hidden="false" customHeight="false" outlineLevel="0" collapsed="false">
      <c r="A12" s="11" t="n">
        <v>8</v>
      </c>
      <c r="B12" s="27"/>
      <c r="C12" s="24"/>
      <c r="D12" s="24"/>
      <c r="E12" s="25"/>
      <c r="F12" s="25"/>
      <c r="G12" s="26" t="str">
        <f aca="false">IF(OR(E12="",F12=""),"",F12/E12)</f>
        <v/>
      </c>
      <c r="H12" s="24"/>
      <c r="I12" s="25"/>
      <c r="J12" s="26" t="str">
        <f aca="false">IF(OR(E12="",I12=""),"",I12/E12)</f>
        <v/>
      </c>
      <c r="K12" s="28"/>
    </row>
    <row r="13" customFormat="false" ht="15" hidden="false" customHeight="false" outlineLevel="0" collapsed="false">
      <c r="A13" s="11" t="n">
        <v>9</v>
      </c>
      <c r="B13" s="27"/>
      <c r="C13" s="24"/>
      <c r="D13" s="24"/>
      <c r="E13" s="25"/>
      <c r="F13" s="25"/>
      <c r="G13" s="26" t="str">
        <f aca="false">IF(OR(E13="",F13=""),"",F13/E13)</f>
        <v/>
      </c>
      <c r="H13" s="24"/>
      <c r="I13" s="25"/>
      <c r="J13" s="26" t="str">
        <f aca="false">IF(OR(E13="",I13=""),"",I13/E13)</f>
        <v/>
      </c>
      <c r="K13" s="28"/>
    </row>
    <row r="14" customFormat="false" ht="15" hidden="false" customHeight="false" outlineLevel="0" collapsed="false">
      <c r="A14" s="11" t="n">
        <v>10</v>
      </c>
      <c r="B14" s="27"/>
      <c r="C14" s="24"/>
      <c r="D14" s="24"/>
      <c r="E14" s="25"/>
      <c r="F14" s="25"/>
      <c r="G14" s="26" t="str">
        <f aca="false">IF(OR(E14="",F14=""),"",F14/E14)</f>
        <v/>
      </c>
      <c r="H14" s="24"/>
      <c r="I14" s="25"/>
      <c r="J14" s="26" t="str">
        <f aca="false">IF(OR(E14="",I14=""),"",I14/E14)</f>
        <v/>
      </c>
      <c r="K14" s="28"/>
    </row>
    <row r="15" customFormat="false" ht="15" hidden="false" customHeight="false" outlineLevel="0" collapsed="false">
      <c r="A15" s="11" t="n">
        <v>11</v>
      </c>
      <c r="B15" s="27"/>
      <c r="C15" s="24"/>
      <c r="D15" s="24"/>
      <c r="E15" s="25"/>
      <c r="F15" s="25"/>
      <c r="G15" s="26" t="str">
        <f aca="false">IF(OR(E15="",F15=""),"",F15/E15)</f>
        <v/>
      </c>
      <c r="H15" s="24"/>
      <c r="I15" s="25"/>
      <c r="J15" s="26" t="str">
        <f aca="false">IF(OR(E15="",I15=""),"",I15/E15)</f>
        <v/>
      </c>
      <c r="K15" s="28"/>
    </row>
    <row r="16" customFormat="false" ht="15" hidden="false" customHeight="false" outlineLevel="0" collapsed="false">
      <c r="A16" s="11" t="n">
        <v>12</v>
      </c>
      <c r="B16" s="27"/>
      <c r="C16" s="24"/>
      <c r="D16" s="24"/>
      <c r="E16" s="25"/>
      <c r="F16" s="25"/>
      <c r="G16" s="26" t="str">
        <f aca="false">IF(OR(E16="",F16=""),"",F16/E16)</f>
        <v/>
      </c>
      <c r="H16" s="24"/>
      <c r="I16" s="25"/>
      <c r="J16" s="26" t="str">
        <f aca="false">IF(OR(E16="",I16=""),"",I16/E16)</f>
        <v/>
      </c>
      <c r="K16" s="28"/>
    </row>
    <row r="17" customFormat="false" ht="15" hidden="false" customHeight="false" outlineLevel="0" collapsed="false">
      <c r="A17" s="11" t="n">
        <v>13</v>
      </c>
      <c r="B17" s="27"/>
      <c r="C17" s="24"/>
      <c r="D17" s="24"/>
      <c r="E17" s="25"/>
      <c r="F17" s="25"/>
      <c r="G17" s="26" t="str">
        <f aca="false">IF(OR(E17="",F17=""),"",F17/E17)</f>
        <v/>
      </c>
      <c r="H17" s="24"/>
      <c r="I17" s="25"/>
      <c r="J17" s="26" t="str">
        <f aca="false">IF(OR(E17="",I17=""),"",I17/E17)</f>
        <v/>
      </c>
      <c r="K17" s="28"/>
    </row>
    <row r="18" customFormat="false" ht="15" hidden="false" customHeight="false" outlineLevel="0" collapsed="false">
      <c r="A18" s="11" t="n">
        <v>14</v>
      </c>
      <c r="B18" s="27"/>
      <c r="C18" s="24"/>
      <c r="D18" s="24"/>
      <c r="E18" s="25"/>
      <c r="F18" s="25"/>
      <c r="G18" s="26" t="str">
        <f aca="false">IF(OR(E18="",F18=""),"",F18/E18)</f>
        <v/>
      </c>
      <c r="H18" s="24"/>
      <c r="I18" s="25"/>
      <c r="J18" s="26" t="str">
        <f aca="false">IF(OR(E18="",I18=""),"",I18/E18)</f>
        <v/>
      </c>
      <c r="K18" s="28"/>
    </row>
    <row r="19" customFormat="false" ht="15" hidden="false" customHeight="false" outlineLevel="0" collapsed="false">
      <c r="A19" s="11" t="n">
        <v>15</v>
      </c>
      <c r="B19" s="27"/>
      <c r="C19" s="24"/>
      <c r="D19" s="24"/>
      <c r="E19" s="25"/>
      <c r="F19" s="25"/>
      <c r="G19" s="26" t="str">
        <f aca="false">IF(OR(E19="",F19=""),"",F19/E19)</f>
        <v/>
      </c>
      <c r="H19" s="24"/>
      <c r="I19" s="25"/>
      <c r="J19" s="26" t="str">
        <f aca="false">IF(OR(E19="",I19=""),"",I19/E19)</f>
        <v/>
      </c>
      <c r="K19" s="28"/>
    </row>
    <row r="20" customFormat="false" ht="15" hidden="false" customHeight="false" outlineLevel="0" collapsed="false">
      <c r="A20" s="11" t="n">
        <v>16</v>
      </c>
      <c r="B20" s="27"/>
      <c r="C20" s="24"/>
      <c r="D20" s="24"/>
      <c r="E20" s="25"/>
      <c r="F20" s="25"/>
      <c r="G20" s="26" t="str">
        <f aca="false">IF(OR(E20="",F20=""),"",F20/E20)</f>
        <v/>
      </c>
      <c r="H20" s="24"/>
      <c r="I20" s="25"/>
      <c r="J20" s="26" t="str">
        <f aca="false">IF(OR(E20="",I20=""),"",I20/E20)</f>
        <v/>
      </c>
      <c r="K20" s="28"/>
    </row>
    <row r="21" customFormat="false" ht="15" hidden="false" customHeight="false" outlineLevel="0" collapsed="false">
      <c r="A21" s="11" t="n">
        <v>17</v>
      </c>
      <c r="B21" s="27"/>
      <c r="C21" s="24"/>
      <c r="D21" s="24"/>
      <c r="E21" s="25"/>
      <c r="F21" s="25"/>
      <c r="G21" s="26" t="str">
        <f aca="false">IF(OR(E21="",F21=""),"",F21/E21)</f>
        <v/>
      </c>
      <c r="H21" s="24"/>
      <c r="I21" s="25"/>
      <c r="J21" s="26" t="str">
        <f aca="false">IF(OR(E21="",I21=""),"",I21/E21)</f>
        <v/>
      </c>
      <c r="K21" s="28"/>
    </row>
    <row r="22" customFormat="false" ht="15" hidden="false" customHeight="false" outlineLevel="0" collapsed="false">
      <c r="A22" s="11" t="n">
        <v>18</v>
      </c>
      <c r="B22" s="27"/>
      <c r="C22" s="24"/>
      <c r="D22" s="24"/>
      <c r="E22" s="25"/>
      <c r="F22" s="25"/>
      <c r="G22" s="26" t="str">
        <f aca="false">IF(OR(E22="",F22=""),"",F22/E22)</f>
        <v/>
      </c>
      <c r="H22" s="24"/>
      <c r="I22" s="25"/>
      <c r="J22" s="26" t="str">
        <f aca="false">IF(OR(E22="",I22=""),"",I22/E22)</f>
        <v/>
      </c>
      <c r="K22" s="28"/>
    </row>
    <row r="23" customFormat="false" ht="15" hidden="false" customHeight="false" outlineLevel="0" collapsed="false">
      <c r="A23" s="11" t="n">
        <v>19</v>
      </c>
      <c r="B23" s="27"/>
      <c r="C23" s="24"/>
      <c r="D23" s="24"/>
      <c r="E23" s="25"/>
      <c r="F23" s="25"/>
      <c r="G23" s="26" t="str">
        <f aca="false">IF(OR(E23="",F23=""),"",F23/E23)</f>
        <v/>
      </c>
      <c r="H23" s="24"/>
      <c r="I23" s="25"/>
      <c r="J23" s="26" t="str">
        <f aca="false">IF(OR(E23="",I23=""),"",I23/E23)</f>
        <v/>
      </c>
      <c r="K23" s="28"/>
    </row>
    <row r="24" customFormat="false" ht="15" hidden="false" customHeight="false" outlineLevel="0" collapsed="false">
      <c r="A24" s="11" t="n">
        <v>20</v>
      </c>
      <c r="B24" s="27"/>
      <c r="C24" s="24"/>
      <c r="D24" s="24"/>
      <c r="E24" s="25"/>
      <c r="F24" s="25"/>
      <c r="G24" s="26" t="str">
        <f aca="false">IF(OR(E24="",F24=""),"",F24/E24)</f>
        <v/>
      </c>
      <c r="H24" s="24"/>
      <c r="I24" s="25"/>
      <c r="J24" s="26" t="str">
        <f aca="false">IF(OR(E24="",I24=""),"",I24/E24)</f>
        <v/>
      </c>
      <c r="K24" s="28"/>
    </row>
    <row r="25" customFormat="false" ht="15" hidden="false" customHeight="false" outlineLevel="0" collapsed="false">
      <c r="A25" s="11" t="n">
        <v>21</v>
      </c>
      <c r="B25" s="27"/>
      <c r="C25" s="24"/>
      <c r="D25" s="24"/>
      <c r="E25" s="25"/>
      <c r="F25" s="25"/>
      <c r="G25" s="26" t="str">
        <f aca="false">IF(OR(E25="",F25=""),"",F25/E25)</f>
        <v/>
      </c>
      <c r="H25" s="24"/>
      <c r="I25" s="25"/>
      <c r="J25" s="26" t="str">
        <f aca="false">IF(OR(E25="",I25=""),"",I25/E25)</f>
        <v/>
      </c>
      <c r="K25" s="28"/>
    </row>
    <row r="26" customFormat="false" ht="15" hidden="false" customHeight="false" outlineLevel="0" collapsed="false">
      <c r="A26" s="11" t="n">
        <v>22</v>
      </c>
      <c r="B26" s="27"/>
      <c r="C26" s="24"/>
      <c r="D26" s="24"/>
      <c r="E26" s="25"/>
      <c r="F26" s="25"/>
      <c r="G26" s="26" t="str">
        <f aca="false">IF(OR(E26="",F26=""),"",F26/E26)</f>
        <v/>
      </c>
      <c r="H26" s="24"/>
      <c r="I26" s="25"/>
      <c r="J26" s="26" t="str">
        <f aca="false">IF(OR(E26="",I26=""),"",I26/E26)</f>
        <v/>
      </c>
      <c r="K26" s="28"/>
    </row>
    <row r="27" customFormat="false" ht="15" hidden="false" customHeight="false" outlineLevel="0" collapsed="false">
      <c r="A27" s="11" t="n">
        <v>23</v>
      </c>
      <c r="B27" s="27"/>
      <c r="C27" s="24"/>
      <c r="D27" s="24"/>
      <c r="E27" s="25"/>
      <c r="F27" s="25"/>
      <c r="G27" s="26" t="str">
        <f aca="false">IF(OR(E27="",F27=""),"",F27/E27)</f>
        <v/>
      </c>
      <c r="H27" s="24"/>
      <c r="I27" s="25"/>
      <c r="J27" s="26" t="str">
        <f aca="false">IF(OR(E27="",I27=""),"",I27/E27)</f>
        <v/>
      </c>
      <c r="K27" s="28"/>
    </row>
    <row r="28" customFormat="false" ht="15" hidden="false" customHeight="false" outlineLevel="0" collapsed="false">
      <c r="A28" s="11" t="n">
        <v>24</v>
      </c>
      <c r="B28" s="27"/>
      <c r="C28" s="24"/>
      <c r="D28" s="24"/>
      <c r="E28" s="25"/>
      <c r="F28" s="25"/>
      <c r="G28" s="26" t="str">
        <f aca="false">IF(OR(E28="",F28=""),"",F28/E28)</f>
        <v/>
      </c>
      <c r="H28" s="24"/>
      <c r="I28" s="25"/>
      <c r="J28" s="26" t="str">
        <f aca="false">IF(OR(E28="",I28=""),"",I28/E28)</f>
        <v/>
      </c>
      <c r="K28" s="28"/>
    </row>
    <row r="29" customFormat="false" ht="15" hidden="false" customHeight="false" outlineLevel="0" collapsed="false">
      <c r="A29" s="11" t="n">
        <v>25</v>
      </c>
      <c r="B29" s="27"/>
      <c r="C29" s="24"/>
      <c r="D29" s="24"/>
      <c r="E29" s="25"/>
      <c r="F29" s="25"/>
      <c r="G29" s="26" t="str">
        <f aca="false">IF(OR(E29="",F29=""),"",F29/E29)</f>
        <v/>
      </c>
      <c r="H29" s="24"/>
      <c r="I29" s="25"/>
      <c r="J29" s="26" t="str">
        <f aca="false">IF(OR(E29="",I29=""),"",I29/E29)</f>
        <v/>
      </c>
      <c r="K29" s="28"/>
    </row>
    <row r="30" customFormat="false" ht="15" hidden="false" customHeight="false" outlineLevel="0" collapsed="false">
      <c r="A30" s="11" t="n">
        <v>26</v>
      </c>
      <c r="B30" s="27"/>
      <c r="C30" s="24"/>
      <c r="D30" s="24"/>
      <c r="E30" s="25"/>
      <c r="F30" s="25"/>
      <c r="G30" s="26" t="str">
        <f aca="false">IF(OR(E30="",F30=""),"",F30/E30)</f>
        <v/>
      </c>
      <c r="H30" s="24"/>
      <c r="I30" s="25"/>
      <c r="J30" s="26" t="str">
        <f aca="false">IF(OR(E30="",I30=""),"",I30/E30)</f>
        <v/>
      </c>
      <c r="K30" s="28"/>
    </row>
    <row r="31" customFormat="false" ht="15" hidden="false" customHeight="false" outlineLevel="0" collapsed="false">
      <c r="A31" s="11" t="n">
        <v>27</v>
      </c>
      <c r="B31" s="27"/>
      <c r="C31" s="24"/>
      <c r="D31" s="24"/>
      <c r="E31" s="25"/>
      <c r="F31" s="25"/>
      <c r="G31" s="26" t="str">
        <f aca="false">IF(OR(E31="",F31=""),"",F31/E31)</f>
        <v/>
      </c>
      <c r="H31" s="24"/>
      <c r="I31" s="25"/>
      <c r="J31" s="26" t="str">
        <f aca="false">IF(OR(E31="",I31=""),"",I31/E31)</f>
        <v/>
      </c>
      <c r="K31" s="28"/>
    </row>
    <row r="32" customFormat="false" ht="15" hidden="false" customHeight="false" outlineLevel="0" collapsed="false">
      <c r="A32" s="11" t="n">
        <v>28</v>
      </c>
      <c r="B32" s="27"/>
      <c r="C32" s="24"/>
      <c r="D32" s="24"/>
      <c r="E32" s="25"/>
      <c r="F32" s="25"/>
      <c r="G32" s="26" t="str">
        <f aca="false">IF(OR(E32="",F32=""),"",F32/E32)</f>
        <v/>
      </c>
      <c r="H32" s="24"/>
      <c r="I32" s="25"/>
      <c r="J32" s="26" t="str">
        <f aca="false">IF(OR(E32="",I32=""),"",I32/E32)</f>
        <v/>
      </c>
      <c r="K32" s="28"/>
    </row>
    <row r="33" customFormat="false" ht="15" hidden="false" customHeight="false" outlineLevel="0" collapsed="false">
      <c r="A33" s="11" t="n">
        <v>29</v>
      </c>
      <c r="B33" s="27"/>
      <c r="C33" s="24"/>
      <c r="D33" s="24"/>
      <c r="E33" s="25"/>
      <c r="F33" s="25"/>
      <c r="G33" s="26" t="str">
        <f aca="false">IF(OR(E33="",F33=""),"",F33/E33)</f>
        <v/>
      </c>
      <c r="H33" s="24"/>
      <c r="I33" s="25"/>
      <c r="J33" s="26" t="str">
        <f aca="false">IF(OR(E33="",I33=""),"",I33/E33)</f>
        <v/>
      </c>
      <c r="K33" s="28"/>
    </row>
    <row r="34" customFormat="false" ht="15" hidden="false" customHeight="false" outlineLevel="0" collapsed="false">
      <c r="A34" s="11" t="n">
        <v>30</v>
      </c>
      <c r="B34" s="27"/>
      <c r="C34" s="24"/>
      <c r="D34" s="24"/>
      <c r="E34" s="25"/>
      <c r="F34" s="25"/>
      <c r="G34" s="26" t="str">
        <f aca="false">IF(OR(E34="",F34=""),"",F34/E34)</f>
        <v/>
      </c>
      <c r="H34" s="24"/>
      <c r="I34" s="25"/>
      <c r="J34" s="26" t="str">
        <f aca="false">IF(OR(E34="",I34=""),"",I34/E34)</f>
        <v/>
      </c>
      <c r="K34" s="28"/>
    </row>
    <row r="35" customFormat="false" ht="15" hidden="false" customHeight="false" outlineLevel="0" collapsed="false">
      <c r="A35" s="11" t="n">
        <v>31</v>
      </c>
      <c r="B35" s="27"/>
      <c r="C35" s="24"/>
      <c r="D35" s="24"/>
      <c r="E35" s="25"/>
      <c r="F35" s="25"/>
      <c r="G35" s="26" t="str">
        <f aca="false">IF(OR(E35="",F35=""),"",F35/E35)</f>
        <v/>
      </c>
      <c r="H35" s="24"/>
      <c r="I35" s="25"/>
      <c r="J35" s="26" t="str">
        <f aca="false">IF(OR(E35="",I35=""),"",I35/E35)</f>
        <v/>
      </c>
      <c r="K35" s="28"/>
    </row>
    <row r="36" customFormat="false" ht="15" hidden="false" customHeight="false" outlineLevel="0" collapsed="false">
      <c r="A36" s="11" t="n">
        <v>32</v>
      </c>
      <c r="B36" s="27"/>
      <c r="C36" s="24"/>
      <c r="D36" s="24"/>
      <c r="E36" s="25"/>
      <c r="F36" s="25"/>
      <c r="G36" s="26" t="str">
        <f aca="false">IF(OR(E36="",F36=""),"",F36/E36)</f>
        <v/>
      </c>
      <c r="H36" s="24"/>
      <c r="I36" s="25"/>
      <c r="J36" s="26" t="str">
        <f aca="false">IF(OR(E36="",I36=""),"",I36/E36)</f>
        <v/>
      </c>
      <c r="K36" s="28"/>
    </row>
    <row r="37" customFormat="false" ht="15" hidden="false" customHeight="false" outlineLevel="0" collapsed="false">
      <c r="A37" s="11" t="n">
        <v>33</v>
      </c>
      <c r="B37" s="27"/>
      <c r="C37" s="24"/>
      <c r="D37" s="24"/>
      <c r="E37" s="25"/>
      <c r="F37" s="25"/>
      <c r="G37" s="26" t="str">
        <f aca="false">IF(OR(E37="",F37=""),"",F37/E37)</f>
        <v/>
      </c>
      <c r="H37" s="24"/>
      <c r="I37" s="25"/>
      <c r="J37" s="26" t="str">
        <f aca="false">IF(OR(E37="",I37=""),"",I37/E37)</f>
        <v/>
      </c>
      <c r="K37" s="28"/>
    </row>
    <row r="38" customFormat="false" ht="15" hidden="false" customHeight="false" outlineLevel="0" collapsed="false">
      <c r="A38" s="11" t="n">
        <v>34</v>
      </c>
      <c r="B38" s="27"/>
      <c r="C38" s="24"/>
      <c r="D38" s="24"/>
      <c r="E38" s="25"/>
      <c r="F38" s="25"/>
      <c r="G38" s="26" t="str">
        <f aca="false">IF(OR(E38="",F38=""),"",F38/E38)</f>
        <v/>
      </c>
      <c r="H38" s="24"/>
      <c r="I38" s="25"/>
      <c r="J38" s="26" t="str">
        <f aca="false">IF(OR(E38="",I38=""),"",I38/E38)</f>
        <v/>
      </c>
      <c r="K38" s="28"/>
    </row>
    <row r="39" customFormat="false" ht="15" hidden="false" customHeight="false" outlineLevel="0" collapsed="false">
      <c r="A39" s="11" t="n">
        <v>35</v>
      </c>
      <c r="B39" s="27"/>
      <c r="C39" s="24"/>
      <c r="D39" s="24"/>
      <c r="E39" s="25"/>
      <c r="F39" s="25"/>
      <c r="G39" s="26" t="str">
        <f aca="false">IF(OR(E39="",F39=""),"",F39/E39)</f>
        <v/>
      </c>
      <c r="H39" s="24"/>
      <c r="I39" s="25"/>
      <c r="J39" s="26" t="str">
        <f aca="false">IF(OR(E39="",I39=""),"",I39/E39)</f>
        <v/>
      </c>
      <c r="K39" s="28"/>
    </row>
    <row r="40" customFormat="false" ht="15" hidden="false" customHeight="false" outlineLevel="0" collapsed="false">
      <c r="A40" s="11" t="n">
        <v>36</v>
      </c>
      <c r="B40" s="27"/>
      <c r="C40" s="24"/>
      <c r="D40" s="24"/>
      <c r="E40" s="25"/>
      <c r="F40" s="25"/>
      <c r="G40" s="26" t="str">
        <f aca="false">IF(OR(E40="",F40=""),"",F40/E40)</f>
        <v/>
      </c>
      <c r="H40" s="24"/>
      <c r="I40" s="25"/>
      <c r="J40" s="26" t="str">
        <f aca="false">IF(OR(E40="",I40=""),"",I40/E40)</f>
        <v/>
      </c>
      <c r="K40" s="28"/>
    </row>
    <row r="41" customFormat="false" ht="15" hidden="false" customHeight="false" outlineLevel="0" collapsed="false">
      <c r="A41" s="11" t="n">
        <v>37</v>
      </c>
      <c r="B41" s="27"/>
      <c r="C41" s="24"/>
      <c r="D41" s="24"/>
      <c r="E41" s="25"/>
      <c r="F41" s="25"/>
      <c r="G41" s="26" t="str">
        <f aca="false">IF(OR(E41="",F41=""),"",F41/E41)</f>
        <v/>
      </c>
      <c r="H41" s="24"/>
      <c r="I41" s="25"/>
      <c r="J41" s="26" t="str">
        <f aca="false">IF(OR(E41="",I41=""),"",I41/E41)</f>
        <v/>
      </c>
      <c r="K41" s="28"/>
    </row>
    <row r="42" customFormat="false" ht="15" hidden="false" customHeight="false" outlineLevel="0" collapsed="false">
      <c r="A42" s="11" t="n">
        <v>38</v>
      </c>
      <c r="B42" s="27"/>
      <c r="C42" s="24"/>
      <c r="D42" s="24"/>
      <c r="E42" s="25"/>
      <c r="F42" s="25"/>
      <c r="G42" s="26" t="str">
        <f aca="false">IF(OR(E42="",F42=""),"",F42/E42)</f>
        <v/>
      </c>
      <c r="H42" s="24"/>
      <c r="I42" s="25"/>
      <c r="J42" s="26" t="str">
        <f aca="false">IF(OR(E42="",I42=""),"",I42/E42)</f>
        <v/>
      </c>
      <c r="K42" s="28"/>
    </row>
    <row r="43" customFormat="false" ht="15" hidden="false" customHeight="false" outlineLevel="0" collapsed="false">
      <c r="A43" s="11" t="n">
        <v>39</v>
      </c>
      <c r="B43" s="27"/>
      <c r="C43" s="24"/>
      <c r="D43" s="24"/>
      <c r="E43" s="25"/>
      <c r="F43" s="25"/>
      <c r="G43" s="26" t="str">
        <f aca="false">IF(OR(E43="",F43=""),"",F43/E43)</f>
        <v/>
      </c>
      <c r="H43" s="24"/>
      <c r="I43" s="25"/>
      <c r="J43" s="26" t="str">
        <f aca="false">IF(OR(E43="",I43=""),"",I43/E43)</f>
        <v/>
      </c>
      <c r="K43" s="28"/>
    </row>
    <row r="44" customFormat="false" ht="15" hidden="false" customHeight="false" outlineLevel="0" collapsed="false">
      <c r="A44" s="11" t="n">
        <v>40</v>
      </c>
      <c r="B44" s="27"/>
      <c r="C44" s="24"/>
      <c r="D44" s="24"/>
      <c r="E44" s="25"/>
      <c r="F44" s="25"/>
      <c r="G44" s="26" t="str">
        <f aca="false">IF(OR(E44="",F44=""),"",F44/E44)</f>
        <v/>
      </c>
      <c r="H44" s="24"/>
      <c r="I44" s="25"/>
      <c r="J44" s="26" t="str">
        <f aca="false">IF(OR(E44="",I44=""),"",I44/E44)</f>
        <v/>
      </c>
      <c r="K44" s="28"/>
    </row>
    <row r="46" customFormat="false" ht="15" hidden="false" customHeight="false" outlineLevel="0" collapsed="false">
      <c r="B46" s="7" t="s">
        <v>152</v>
      </c>
    </row>
    <row r="47" customFormat="false" ht="15" hidden="false" customHeight="false" outlineLevel="0" collapsed="false">
      <c r="B47" s="6" t="s">
        <v>153</v>
      </c>
      <c r="C47" s="29" t="n">
        <f aca="false">COUNTA(F5:F44)</f>
        <v>0</v>
      </c>
    </row>
    <row r="48" customFormat="false" ht="15" hidden="false" customHeight="false" outlineLevel="0" collapsed="false">
      <c r="B48" s="6" t="s">
        <v>154</v>
      </c>
      <c r="C48" s="29" t="n">
        <f aca="false">COUNTIF(H5:H44,"낙찰")</f>
        <v>0</v>
      </c>
    </row>
    <row r="49" customFormat="false" ht="15" hidden="false" customHeight="false" outlineLevel="0" collapsed="false">
      <c r="B49" s="6" t="s">
        <v>155</v>
      </c>
      <c r="C49" s="30" t="str">
        <f aca="false">IF(COUNTA(F5:F44)=0,"",COUNTIF(H5:H44,"낙찰")/COUNTA(F5:F44))</f>
        <v/>
      </c>
    </row>
    <row r="50" customFormat="false" ht="15" hidden="false" customHeight="false" outlineLevel="0" collapsed="false">
      <c r="B50" s="6" t="s">
        <v>156</v>
      </c>
      <c r="C50" s="31" t="str">
        <f aca="false">IF(COUNT(G5:G44)=0,"",AVERAGE(G5:G44))</f>
        <v/>
      </c>
    </row>
    <row r="51" customFormat="false" ht="15" hidden="false" customHeight="false" outlineLevel="0" collapsed="false">
      <c r="B51" s="6" t="s">
        <v>157</v>
      </c>
      <c r="C51" s="31" t="str">
        <f aca="false">IFERROR(AVERAGEIF(H5:H44,"낙찰",G5:G44),"")</f>
        <v/>
      </c>
    </row>
    <row r="52" customFormat="false" ht="15" hidden="false" customHeight="false" outlineLevel="0" collapsed="false">
      <c r="B52" s="6" t="s">
        <v>158</v>
      </c>
      <c r="C52" s="31" t="str">
        <f aca="false">IFERROR(AVERAGEIF(H5:H44,"탈락",G5:G44),"")</f>
        <v/>
      </c>
    </row>
    <row r="53" customFormat="false" ht="15" hidden="false" customHeight="false" outlineLevel="0" collapsed="false">
      <c r="B53" s="6" t="s">
        <v>159</v>
      </c>
      <c r="C53" s="31" t="str">
        <f aca="false">IF(COUNT(J5:J44)=0,"",AVERAGE(J5:J44))</f>
        <v/>
      </c>
    </row>
    <row r="54" customFormat="false" ht="15" hidden="false" customHeight="false" outlineLevel="0" collapsed="false">
      <c r="B54" s="6" t="s">
        <v>160</v>
      </c>
      <c r="C54" s="31" t="str">
        <f aca="false">IF(OR(COUNT(G5:G44)=0,COUNT(J5:J44)=0),"",AVERAGE(G5:G44)-AVERAGE(J5:J44))</f>
        <v/>
      </c>
    </row>
    <row r="55" customFormat="false" ht="15" hidden="false" customHeight="false" outlineLevel="0" collapsed="false">
      <c r="B55" s="6" t="s">
        <v>161</v>
      </c>
      <c r="C55" s="20" t="n">
        <f aca="false">SUMIF(H5:H44,"낙찰",F5:F44)</f>
        <v>0</v>
      </c>
    </row>
    <row r="57" customFormat="false" ht="166.4" hidden="false" customHeight="false" outlineLevel="0" collapsed="false">
      <c r="B57" s="18" t="s">
        <v>162</v>
      </c>
    </row>
    <row r="58" customFormat="false" ht="115.65" hidden="false" customHeight="false" outlineLevel="0" collapsed="false">
      <c r="B58" s="18" t="s">
        <v>163</v>
      </c>
    </row>
  </sheetData>
  <dataValidations count="1">
    <dataValidation allowBlank="true" errorStyle="stop" operator="between" showDropDown="false" showErrorMessage="false" showInputMessage="false" sqref="H5:H44" type="list">
      <formula1>"낙찰,탈락,유찰,포기,진행중"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4" min="3" style="0" width="18"/>
    <col collapsed="false" customWidth="true" hidden="false" outlineLevel="0" max="5" min="5" style="0" width="40"/>
  </cols>
  <sheetData>
    <row r="1" customFormat="false" ht="19.7" hidden="false" customHeight="false" outlineLevel="0" collapsed="false">
      <c r="A1" s="1" t="s">
        <v>164</v>
      </c>
    </row>
    <row r="2" customFormat="false" ht="15" hidden="false" customHeight="false" outlineLevel="0" collapsed="false">
      <c r="A2" s="2" t="s">
        <v>165</v>
      </c>
    </row>
    <row r="4" customFormat="false" ht="15" hidden="false" customHeight="false" outlineLevel="0" collapsed="false">
      <c r="A4" s="10"/>
      <c r="B4" s="10" t="s">
        <v>166</v>
      </c>
      <c r="C4" s="10" t="s">
        <v>106</v>
      </c>
      <c r="D4" s="10"/>
      <c r="E4" s="10" t="s">
        <v>107</v>
      </c>
    </row>
    <row r="5" customFormat="false" ht="26.85" hidden="false" customHeight="false" outlineLevel="0" collapsed="false">
      <c r="B5" s="6" t="s">
        <v>167</v>
      </c>
      <c r="C5" s="17" t="n">
        <v>0</v>
      </c>
      <c r="E5" s="18" t="s">
        <v>168</v>
      </c>
    </row>
    <row r="6" customFormat="false" ht="15" hidden="false" customHeight="false" outlineLevel="0" collapsed="false">
      <c r="B6" s="6" t="s">
        <v>169</v>
      </c>
      <c r="C6" s="17" t="n">
        <v>0</v>
      </c>
      <c r="E6" s="18" t="s">
        <v>170</v>
      </c>
    </row>
    <row r="7" customFormat="false" ht="15" hidden="false" customHeight="false" outlineLevel="0" collapsed="false">
      <c r="B7" s="6" t="s">
        <v>171</v>
      </c>
      <c r="C7" s="17" t="n">
        <v>0</v>
      </c>
      <c r="E7" s="18" t="s">
        <v>172</v>
      </c>
    </row>
    <row r="8" customFormat="false" ht="15" hidden="false" customHeight="false" outlineLevel="0" collapsed="false">
      <c r="B8" s="6" t="s">
        <v>173</v>
      </c>
      <c r="C8" s="17" t="n">
        <v>0</v>
      </c>
      <c r="E8" s="18" t="s">
        <v>174</v>
      </c>
    </row>
    <row r="9" customFormat="false" ht="15" hidden="false" customHeight="false" outlineLevel="0" collapsed="false">
      <c r="B9" s="6" t="s">
        <v>175</v>
      </c>
      <c r="C9" s="17" t="n">
        <v>0</v>
      </c>
      <c r="E9" s="18" t="s">
        <v>176</v>
      </c>
    </row>
    <row r="10" customFormat="false" ht="15" hidden="false" customHeight="false" outlineLevel="0" collapsed="false">
      <c r="B10" s="7" t="s">
        <v>177</v>
      </c>
      <c r="C10" s="20" t="n">
        <f aca="false">SUM(C5:C9)</f>
        <v>0</v>
      </c>
    </row>
    <row r="11" customFormat="false" ht="15" hidden="false" customHeight="false" outlineLevel="0" collapsed="false">
      <c r="B11" s="6" t="s">
        <v>178</v>
      </c>
      <c r="C11" s="19" t="n">
        <v>10</v>
      </c>
    </row>
    <row r="13" customFormat="false" ht="15" hidden="false" customHeight="false" outlineLevel="0" collapsed="false">
      <c r="B13" s="7" t="s">
        <v>179</v>
      </c>
      <c r="C13" s="20" t="n">
        <f aca="false">C10*(1+C11/100)</f>
        <v>0</v>
      </c>
    </row>
    <row r="14" customFormat="false" ht="19.4" hidden="false" customHeight="false" outlineLevel="0" collapsed="false">
      <c r="B14" s="7" t="s">
        <v>180</v>
      </c>
      <c r="C14" s="20" t="n">
        <f aca="false">ROUND(C13*1.1,0)</f>
        <v>0</v>
      </c>
    </row>
    <row r="15" customFormat="false" ht="15" hidden="false" customHeight="false" outlineLevel="0" collapsed="false">
      <c r="B15" s="6" t="s">
        <v>181</v>
      </c>
      <c r="C15" s="32" t="n">
        <f aca="false">IF('01 투찰금액만들기'!$C$5=0,"",C14/'01 투찰금액만들기'!$C$5)</f>
        <v>0</v>
      </c>
    </row>
    <row r="17" customFormat="false" ht="64.9" hidden="false" customHeight="false" outlineLevel="0" collapsed="false">
      <c r="B17" s="18" t="s">
        <v>182</v>
      </c>
    </row>
    <row r="18" customFormat="false" ht="52.2" hidden="false" customHeight="false" outlineLevel="0" collapsed="false">
      <c r="B18" s="18" t="s">
        <v>183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40"/>
    <col collapsed="false" customWidth="true" hidden="false" outlineLevel="0" max="3" min="3" style="0" width="9"/>
    <col collapsed="false" customWidth="true" hidden="false" outlineLevel="0" max="4" min="4" style="0" width="46"/>
  </cols>
  <sheetData>
    <row r="1" customFormat="false" ht="19.7" hidden="false" customHeight="false" outlineLevel="0" collapsed="false">
      <c r="A1" s="1" t="s">
        <v>184</v>
      </c>
    </row>
    <row r="2" customFormat="false" ht="15" hidden="false" customHeight="false" outlineLevel="0" collapsed="false">
      <c r="A2" s="2" t="s">
        <v>185</v>
      </c>
    </row>
    <row r="4" customFormat="false" ht="15" hidden="false" customHeight="false" outlineLevel="0" collapsed="false">
      <c r="A4" s="9" t="s">
        <v>77</v>
      </c>
      <c r="B4" s="10" t="s">
        <v>186</v>
      </c>
      <c r="C4" s="10" t="s">
        <v>187</v>
      </c>
      <c r="D4" s="10" t="s">
        <v>188</v>
      </c>
    </row>
    <row r="5" customFormat="false" ht="26.85" hidden="false" customHeight="false" outlineLevel="0" collapsed="false">
      <c r="A5" s="11" t="n">
        <v>1</v>
      </c>
      <c r="B5" s="13" t="s">
        <v>189</v>
      </c>
      <c r="C5" s="33"/>
      <c r="D5" s="34" t="s">
        <v>190</v>
      </c>
    </row>
    <row r="6" customFormat="false" ht="15" hidden="false" customHeight="false" outlineLevel="0" collapsed="false">
      <c r="A6" s="11" t="n">
        <v>2</v>
      </c>
      <c r="B6" s="13" t="s">
        <v>191</v>
      </c>
      <c r="C6" s="33"/>
      <c r="D6" s="34" t="s">
        <v>192</v>
      </c>
    </row>
    <row r="7" customFormat="false" ht="15" hidden="false" customHeight="false" outlineLevel="0" collapsed="false">
      <c r="A7" s="11" t="n">
        <v>3</v>
      </c>
      <c r="B7" s="13" t="s">
        <v>193</v>
      </c>
      <c r="C7" s="33"/>
      <c r="D7" s="34" t="s">
        <v>194</v>
      </c>
    </row>
    <row r="8" customFormat="false" ht="15" hidden="false" customHeight="false" outlineLevel="0" collapsed="false">
      <c r="A8" s="11" t="n">
        <v>4</v>
      </c>
      <c r="B8" s="13" t="s">
        <v>195</v>
      </c>
      <c r="C8" s="33"/>
      <c r="D8" s="34" t="s">
        <v>196</v>
      </c>
    </row>
    <row r="9" customFormat="false" ht="15" hidden="false" customHeight="false" outlineLevel="0" collapsed="false">
      <c r="A9" s="11" t="n">
        <v>5</v>
      </c>
      <c r="B9" s="13" t="s">
        <v>197</v>
      </c>
      <c r="C9" s="33"/>
      <c r="D9" s="34" t="s">
        <v>198</v>
      </c>
    </row>
    <row r="10" customFormat="false" ht="15" hidden="false" customHeight="false" outlineLevel="0" collapsed="false">
      <c r="A10" s="11" t="n">
        <v>6</v>
      </c>
      <c r="B10" s="13" t="s">
        <v>199</v>
      </c>
      <c r="C10" s="33"/>
      <c r="D10" s="34" t="s">
        <v>200</v>
      </c>
    </row>
    <row r="11" customFormat="false" ht="15" hidden="false" customHeight="false" outlineLevel="0" collapsed="false">
      <c r="A11" s="11" t="n">
        <v>7</v>
      </c>
      <c r="B11" s="13" t="s">
        <v>201</v>
      </c>
      <c r="C11" s="33"/>
      <c r="D11" s="34" t="s">
        <v>202</v>
      </c>
    </row>
    <row r="12" customFormat="false" ht="15" hidden="false" customHeight="false" outlineLevel="0" collapsed="false">
      <c r="A12" s="11" t="n">
        <v>8</v>
      </c>
      <c r="B12" s="13" t="s">
        <v>203</v>
      </c>
      <c r="C12" s="33"/>
      <c r="D12" s="34" t="s">
        <v>204</v>
      </c>
    </row>
    <row r="13" customFormat="false" ht="15" hidden="false" customHeight="false" outlineLevel="0" collapsed="false">
      <c r="A13" s="11" t="n">
        <v>9</v>
      </c>
      <c r="B13" s="13" t="s">
        <v>205</v>
      </c>
      <c r="C13" s="33"/>
      <c r="D13" s="34" t="s">
        <v>206</v>
      </c>
    </row>
    <row r="14" customFormat="false" ht="15" hidden="false" customHeight="false" outlineLevel="0" collapsed="false">
      <c r="A14" s="11" t="n">
        <v>10</v>
      </c>
      <c r="B14" s="13" t="s">
        <v>207</v>
      </c>
      <c r="C14" s="33"/>
      <c r="D14" s="34" t="s">
        <v>208</v>
      </c>
    </row>
    <row r="15" customFormat="false" ht="15" hidden="false" customHeight="false" outlineLevel="0" collapsed="false">
      <c r="A15" s="11" t="n">
        <v>11</v>
      </c>
      <c r="B15" s="13" t="s">
        <v>209</v>
      </c>
      <c r="C15" s="33"/>
      <c r="D15" s="34" t="s">
        <v>210</v>
      </c>
    </row>
    <row r="16" customFormat="false" ht="15" hidden="false" customHeight="false" outlineLevel="0" collapsed="false">
      <c r="A16" s="11" t="n">
        <v>12</v>
      </c>
      <c r="B16" s="13" t="s">
        <v>211</v>
      </c>
      <c r="C16" s="33"/>
      <c r="D16" s="34" t="s">
        <v>212</v>
      </c>
    </row>
    <row r="18" customFormat="false" ht="15" hidden="false" customHeight="false" outlineLevel="0" collapsed="false">
      <c r="B18" s="7" t="s">
        <v>213</v>
      </c>
      <c r="C18" s="5" t="str">
        <f aca="false">COUNTIF(C5:C16,"O")&amp;" / 12"</f>
        <v>0 / 12</v>
      </c>
    </row>
    <row r="20" customFormat="false" ht="26.85" hidden="false" customHeight="false" outlineLevel="0" collapsed="false">
      <c r="B20" s="18" t="s">
        <v>214</v>
      </c>
    </row>
  </sheetData>
  <dataValidations count="1">
    <dataValidation allowBlank="true" errorStyle="stop" operator="between" showDropDown="false" showErrorMessage="false" showInputMessage="false" sqref="C5:C16" type="list">
      <formula1>"O,X,해당없음"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14"/>
    <col collapsed="false" customWidth="true" hidden="false" outlineLevel="0" max="5" min="4" style="0" width="10"/>
    <col collapsed="false" customWidth="true" hidden="false" outlineLevel="0" max="6" min="6" style="0" width="40"/>
  </cols>
  <sheetData>
    <row r="1" customFormat="false" ht="19.7" hidden="false" customHeight="false" outlineLevel="0" collapsed="false">
      <c r="A1" s="1" t="s">
        <v>215</v>
      </c>
    </row>
    <row r="2" customFormat="false" ht="15" hidden="false" customHeight="false" outlineLevel="0" collapsed="false">
      <c r="A2" s="2" t="s">
        <v>216</v>
      </c>
    </row>
    <row r="4" customFormat="false" ht="15" hidden="false" customHeight="false" outlineLevel="0" collapsed="false">
      <c r="B4" s="6" t="s">
        <v>217</v>
      </c>
      <c r="C4" s="35" t="n">
        <f aca="true">TODAY()</f>
        <v>46274</v>
      </c>
    </row>
    <row r="6" customFormat="false" ht="15" hidden="false" customHeight="false" outlineLevel="0" collapsed="false">
      <c r="A6" s="9" t="s">
        <v>77</v>
      </c>
      <c r="B6" s="10" t="s">
        <v>218</v>
      </c>
      <c r="C6" s="10" t="s">
        <v>219</v>
      </c>
      <c r="D6" s="10" t="s">
        <v>220</v>
      </c>
      <c r="E6" s="10" t="s">
        <v>221</v>
      </c>
      <c r="F6" s="10" t="s">
        <v>151</v>
      </c>
    </row>
    <row r="7" customFormat="false" ht="15" hidden="false" customHeight="false" outlineLevel="0" collapsed="false">
      <c r="A7" s="11" t="n">
        <v>1</v>
      </c>
      <c r="B7" s="36" t="s">
        <v>222</v>
      </c>
      <c r="C7" s="27"/>
      <c r="D7" s="37" t="str">
        <f aca="false">IF(C7="","",C7-$C$4)</f>
        <v/>
      </c>
      <c r="E7" s="38" t="str">
        <f aca="false">IF(C7="","",IF(D7&lt;0,"지남",IF(D7&lt;=2,"임박","여유")))</f>
        <v/>
      </c>
      <c r="F7" s="28"/>
    </row>
    <row r="8" customFormat="false" ht="15" hidden="false" customHeight="false" outlineLevel="0" collapsed="false">
      <c r="A8" s="11" t="n">
        <v>2</v>
      </c>
      <c r="B8" s="36" t="s">
        <v>223</v>
      </c>
      <c r="C8" s="27"/>
      <c r="D8" s="37" t="str">
        <f aca="false">IF(C8="","",C8-$C$4)</f>
        <v/>
      </c>
      <c r="E8" s="38" t="str">
        <f aca="false">IF(C8="","",IF(D8&lt;0,"지남",IF(D8&lt;=2,"임박","여유")))</f>
        <v/>
      </c>
      <c r="F8" s="28"/>
    </row>
    <row r="9" customFormat="false" ht="15" hidden="false" customHeight="false" outlineLevel="0" collapsed="false">
      <c r="A9" s="11" t="n">
        <v>3</v>
      </c>
      <c r="B9" s="36" t="s">
        <v>224</v>
      </c>
      <c r="C9" s="27"/>
      <c r="D9" s="37" t="str">
        <f aca="false">IF(C9="","",C9-$C$4)</f>
        <v/>
      </c>
      <c r="E9" s="38" t="str">
        <f aca="false">IF(C9="","",IF(D9&lt;0,"지남",IF(D9&lt;=2,"임박","여유")))</f>
        <v/>
      </c>
      <c r="F9" s="28"/>
    </row>
    <row r="10" customFormat="false" ht="15" hidden="false" customHeight="false" outlineLevel="0" collapsed="false">
      <c r="A10" s="11" t="n">
        <v>4</v>
      </c>
      <c r="B10" s="36" t="s">
        <v>225</v>
      </c>
      <c r="C10" s="27"/>
      <c r="D10" s="37" t="str">
        <f aca="false">IF(C10="","",C10-$C$4)</f>
        <v/>
      </c>
      <c r="E10" s="38" t="str">
        <f aca="false">IF(C10="","",IF(D10&lt;0,"지남",IF(D10&lt;=2,"임박","여유")))</f>
        <v/>
      </c>
      <c r="F10" s="28"/>
    </row>
    <row r="11" customFormat="false" ht="15" hidden="false" customHeight="false" outlineLevel="0" collapsed="false">
      <c r="A11" s="11" t="n">
        <v>5</v>
      </c>
      <c r="B11" s="36" t="s">
        <v>226</v>
      </c>
      <c r="C11" s="27"/>
      <c r="D11" s="37" t="str">
        <f aca="false">IF(C11="","",C11-$C$4)</f>
        <v/>
      </c>
      <c r="E11" s="38" t="str">
        <f aca="false">IF(C11="","",IF(D11&lt;0,"지남",IF(D11&lt;=2,"임박","여유")))</f>
        <v/>
      </c>
      <c r="F11" s="28"/>
    </row>
    <row r="12" customFormat="false" ht="15" hidden="false" customHeight="false" outlineLevel="0" collapsed="false">
      <c r="A12" s="11" t="n">
        <v>6</v>
      </c>
      <c r="B12" s="36" t="s">
        <v>227</v>
      </c>
      <c r="C12" s="27"/>
      <c r="D12" s="37" t="str">
        <f aca="false">IF(C12="","",C12-$C$4)</f>
        <v/>
      </c>
      <c r="E12" s="38" t="str">
        <f aca="false">IF(C12="","",IF(D12&lt;0,"지남",IF(D12&lt;=2,"임박","여유")))</f>
        <v/>
      </c>
      <c r="F12" s="28"/>
    </row>
    <row r="13" customFormat="false" ht="15" hidden="false" customHeight="false" outlineLevel="0" collapsed="false">
      <c r="A13" s="11" t="n">
        <v>7</v>
      </c>
      <c r="B13" s="36" t="s">
        <v>228</v>
      </c>
      <c r="C13" s="27"/>
      <c r="D13" s="37" t="str">
        <f aca="false">IF(C13="","",C13-$C$4)</f>
        <v/>
      </c>
      <c r="E13" s="38" t="str">
        <f aca="false">IF(C13="","",IF(D13&lt;0,"지남",IF(D13&lt;=2,"임박","여유")))</f>
        <v/>
      </c>
      <c r="F13" s="28"/>
    </row>
    <row r="14" customFormat="false" ht="15" hidden="false" customHeight="false" outlineLevel="0" collapsed="false">
      <c r="A14" s="11" t="n">
        <v>8</v>
      </c>
      <c r="B14" s="36" t="s">
        <v>229</v>
      </c>
      <c r="C14" s="27"/>
      <c r="D14" s="37" t="str">
        <f aca="false">IF(C14="","",C14-$C$4)</f>
        <v/>
      </c>
      <c r="E14" s="38" t="str">
        <f aca="false">IF(C14="","",IF(D14&lt;0,"지남",IF(D14&lt;=2,"임박","여유")))</f>
        <v/>
      </c>
      <c r="F14" s="28"/>
    </row>
    <row r="15" customFormat="false" ht="15" hidden="false" customHeight="false" outlineLevel="0" collapsed="false">
      <c r="A15" s="11" t="n">
        <v>9</v>
      </c>
      <c r="B15" s="36" t="s">
        <v>230</v>
      </c>
      <c r="C15" s="27"/>
      <c r="D15" s="37" t="str">
        <f aca="false">IF(C15="","",C15-$C$4)</f>
        <v/>
      </c>
      <c r="E15" s="38" t="str">
        <f aca="false">IF(C15="","",IF(D15&lt;0,"지남",IF(D15&lt;=2,"임박","여유")))</f>
        <v/>
      </c>
      <c r="F15" s="28"/>
    </row>
    <row r="16" customFormat="false" ht="15" hidden="false" customHeight="false" outlineLevel="0" collapsed="false">
      <c r="A16" s="11" t="n">
        <v>10</v>
      </c>
      <c r="B16" s="36" t="s">
        <v>231</v>
      </c>
      <c r="C16" s="27"/>
      <c r="D16" s="37" t="str">
        <f aca="false">IF(C16="","",C16-$C$4)</f>
        <v/>
      </c>
      <c r="E16" s="38" t="str">
        <f aca="false">IF(C16="","",IF(D16&lt;0,"지남",IF(D16&lt;=2,"임박","여유")))</f>
        <v/>
      </c>
      <c r="F16" s="28"/>
    </row>
    <row r="18" customFormat="false" ht="52.2" hidden="false" customHeight="false" outlineLevel="0" collapsed="false">
      <c r="B18" s="18" t="s">
        <v>232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2"/>
    <col collapsed="false" customWidth="true" hidden="false" outlineLevel="0" max="3" min="3" style="0" width="86"/>
  </cols>
  <sheetData>
    <row r="1" customFormat="false" ht="19.7" hidden="false" customHeight="false" outlineLevel="0" collapsed="false">
      <c r="A1" s="1" t="s">
        <v>233</v>
      </c>
    </row>
    <row r="2" customFormat="false" ht="15" hidden="false" customHeight="false" outlineLevel="0" collapsed="false">
      <c r="A2" s="2" t="s">
        <v>234</v>
      </c>
    </row>
    <row r="4" customFormat="false" ht="15" hidden="false" customHeight="false" outlineLevel="0" collapsed="false">
      <c r="A4" s="9" t="s">
        <v>77</v>
      </c>
      <c r="B4" s="10" t="s">
        <v>235</v>
      </c>
      <c r="C4" s="10" t="s">
        <v>236</v>
      </c>
    </row>
    <row r="5" customFormat="false" ht="15" hidden="false" customHeight="false" outlineLevel="0" collapsed="false">
      <c r="A5" s="11" t="n">
        <v>1</v>
      </c>
      <c r="B5" s="39" t="s">
        <v>237</v>
      </c>
      <c r="C5" s="13" t="s">
        <v>238</v>
      </c>
    </row>
    <row r="6" customFormat="false" ht="15" hidden="false" customHeight="false" outlineLevel="0" collapsed="false">
      <c r="A6" s="11" t="n">
        <v>2</v>
      </c>
      <c r="B6" s="39" t="s">
        <v>138</v>
      </c>
      <c r="C6" s="13" t="s">
        <v>239</v>
      </c>
    </row>
    <row r="7" customFormat="false" ht="15" hidden="false" customHeight="false" outlineLevel="0" collapsed="false">
      <c r="A7" s="11" t="n">
        <v>3</v>
      </c>
      <c r="B7" s="39" t="s">
        <v>240</v>
      </c>
      <c r="C7" s="13" t="s">
        <v>241</v>
      </c>
    </row>
    <row r="8" customFormat="false" ht="15" hidden="false" customHeight="false" outlineLevel="0" collapsed="false">
      <c r="A8" s="11" t="n">
        <v>4</v>
      </c>
      <c r="B8" s="39" t="s">
        <v>242</v>
      </c>
      <c r="C8" s="13" t="s">
        <v>243</v>
      </c>
    </row>
    <row r="9" customFormat="false" ht="15" hidden="false" customHeight="false" outlineLevel="0" collapsed="false">
      <c r="A9" s="11" t="n">
        <v>5</v>
      </c>
      <c r="B9" s="39" t="s">
        <v>139</v>
      </c>
      <c r="C9" s="13" t="s">
        <v>244</v>
      </c>
    </row>
    <row r="10" customFormat="false" ht="15" hidden="false" customHeight="false" outlineLevel="0" collapsed="false">
      <c r="A10" s="11" t="n">
        <v>6</v>
      </c>
      <c r="B10" s="39" t="s">
        <v>245</v>
      </c>
      <c r="C10" s="13" t="s">
        <v>246</v>
      </c>
    </row>
    <row r="11" customFormat="false" ht="15" hidden="false" customHeight="false" outlineLevel="0" collapsed="false">
      <c r="A11" s="11" t="n">
        <v>7</v>
      </c>
      <c r="B11" s="39" t="s">
        <v>247</v>
      </c>
      <c r="C11" s="13" t="s">
        <v>248</v>
      </c>
    </row>
    <row r="12" customFormat="false" ht="15" hidden="false" customHeight="false" outlineLevel="0" collapsed="false">
      <c r="A12" s="11" t="n">
        <v>8</v>
      </c>
      <c r="B12" s="39" t="s">
        <v>249</v>
      </c>
      <c r="C12" s="13" t="s">
        <v>250</v>
      </c>
    </row>
    <row r="13" customFormat="false" ht="15" hidden="false" customHeight="false" outlineLevel="0" collapsed="false">
      <c r="A13" s="11" t="n">
        <v>9</v>
      </c>
      <c r="B13" s="39" t="s">
        <v>251</v>
      </c>
      <c r="C13" s="13" t="s">
        <v>252</v>
      </c>
    </row>
    <row r="14" customFormat="false" ht="15" hidden="false" customHeight="false" outlineLevel="0" collapsed="false">
      <c r="A14" s="11" t="n">
        <v>10</v>
      </c>
      <c r="B14" s="39" t="s">
        <v>253</v>
      </c>
      <c r="C14" s="13" t="s">
        <v>254</v>
      </c>
    </row>
    <row r="15" customFormat="false" ht="15" hidden="false" customHeight="false" outlineLevel="0" collapsed="false">
      <c r="A15" s="11" t="n">
        <v>11</v>
      </c>
      <c r="B15" s="39" t="s">
        <v>255</v>
      </c>
      <c r="C15" s="13" t="s">
        <v>256</v>
      </c>
    </row>
    <row r="16" customFormat="false" ht="15" hidden="false" customHeight="false" outlineLevel="0" collapsed="false">
      <c r="A16" s="11" t="n">
        <v>12</v>
      </c>
      <c r="B16" s="39" t="s">
        <v>257</v>
      </c>
      <c r="C16" s="13" t="s">
        <v>258</v>
      </c>
    </row>
    <row r="17" customFormat="false" ht="15" hidden="false" customHeight="false" outlineLevel="0" collapsed="false">
      <c r="A17" s="11" t="n">
        <v>13</v>
      </c>
      <c r="B17" s="39" t="s">
        <v>259</v>
      </c>
      <c r="C17" s="13" t="s">
        <v>260</v>
      </c>
    </row>
    <row r="18" customFormat="false" ht="15" hidden="false" customHeight="false" outlineLevel="0" collapsed="false">
      <c r="A18" s="11" t="n">
        <v>14</v>
      </c>
      <c r="B18" s="39" t="s">
        <v>261</v>
      </c>
      <c r="C18" s="13" t="s">
        <v>262</v>
      </c>
    </row>
    <row r="19" customFormat="false" ht="15" hidden="false" customHeight="false" outlineLevel="0" collapsed="false">
      <c r="A19" s="11" t="n">
        <v>15</v>
      </c>
      <c r="B19" s="39" t="s">
        <v>263</v>
      </c>
      <c r="C19" s="13" t="s">
        <v>264</v>
      </c>
    </row>
    <row r="20" customFormat="false" ht="15" hidden="false" customHeight="false" outlineLevel="0" collapsed="false">
      <c r="A20" s="11" t="n">
        <v>16</v>
      </c>
      <c r="B20" s="39" t="s">
        <v>265</v>
      </c>
      <c r="C20" s="13" t="s">
        <v>266</v>
      </c>
    </row>
    <row r="22" customFormat="false" ht="77.6" hidden="false" customHeight="false" outlineLevel="0" collapsed="false">
      <c r="B22" s="18" t="s">
        <v>134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2026-09-09T22:20:37Z</dcterms:created>
  <dc:creator>openpyxl</dc:creator>
  <dc:description/>
  <dc:language>en-US</dc:language>
  <cp:lastModifiedBy/>
  <dcterms:modified xsi:type="dcterms:W3CDTF">2026-09-09T22:20:37Z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