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사용법" sheetId="1" state="visible" r:id="rId3"/>
    <sheet name="안내" sheetId="2" state="visible" r:id="rId4"/>
    <sheet name="요율표" sheetId="3" state="hidden" r:id="rId5"/>
    <sheet name="계약 등록" sheetId="4" state="visible" r:id="rId6"/>
    <sheet name="지체상금" sheetId="5" state="visible" r:id="rId7"/>
    <sheet name="검사·대금" sheetId="6" state="visible" r:id="rId8"/>
    <sheet name="하도급" sheetId="7" state="visible" r:id="rId9"/>
    <sheet name="과업 변경" sheetId="8" state="visible" r:id="rId10"/>
    <sheet name="한 장 요약" sheetId="9" state="visible" r:id="rId11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<sst xmlns="http://schemas.openxmlformats.org/spreadsheetml/2006/main" count="218" uniqueCount="196">
  <si>
    <t xml:space="preserve">사용법</t>
  </si>
  <si>
    <r>
      <rPr>
        <i val="true"/>
        <sz val="9"/>
        <color rgb="FF6B6B70"/>
        <rFont val="Arial"/>
        <family val="0"/>
        <charset val="1"/>
      </rPr>
      <t xml:space="preserve">K-15 </t>
    </r>
    <r>
      <rPr>
        <i val="true"/>
        <sz val="9"/>
        <color rgb="FF6B6B70"/>
        <rFont val="Noto Sans CJK SC"/>
        <family val="2"/>
      </rPr>
      <t xml:space="preserve">공공계약 관리 시트 </t>
    </r>
    <r>
      <rPr>
        <i val="true"/>
        <sz val="9"/>
        <color rgb="FF6B6B70"/>
        <rFont val="Arial"/>
        <family val="0"/>
        <charset val="1"/>
      </rPr>
      <t xml:space="preserve">· younsubjung.com </t>
    </r>
    <r>
      <rPr>
        <i val="true"/>
        <sz val="9"/>
        <color rgb="FF6B6B70"/>
        <rFont val="Noto Sans CJK SC"/>
        <family val="2"/>
      </rPr>
      <t xml:space="preserve">자료실 </t>
    </r>
    <r>
      <rPr>
        <i val="true"/>
        <sz val="9"/>
        <color rgb="FF6B6B70"/>
        <rFont val="Arial"/>
        <family val="0"/>
        <charset val="1"/>
      </rPr>
      <t xml:space="preserve">· </t>
    </r>
    <r>
      <rPr>
        <i val="true"/>
        <sz val="9"/>
        <color rgb="FF6B6B70"/>
        <rFont val="Noto Sans CJK SC"/>
        <family val="2"/>
      </rPr>
      <t xml:space="preserve">무료</t>
    </r>
  </si>
  <si>
    <r>
      <rPr>
        <b val="true"/>
        <sz val="12"/>
        <color rgb="FF111114"/>
        <rFont val="Arial"/>
        <family val="0"/>
        <charset val="1"/>
      </rPr>
      <t xml:space="preserve">0 · </t>
    </r>
    <r>
      <rPr>
        <b val="true"/>
        <sz val="12"/>
        <color rgb="FF111114"/>
        <rFont val="Noto Sans CJK SC"/>
        <family val="2"/>
      </rPr>
      <t xml:space="preserve">이 시트를 쓰는 순서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</si>
  <si>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「계약 등록」 탭에 계약을 한 줄씩 적습니다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계약 종류를 고르면 지체상금률이 자동으로 붙습니다</t>
    </r>
    <r>
      <rPr>
        <sz val="10"/>
        <color rgb="FF111114"/>
        <rFont val="Arial"/>
        <family val="0"/>
        <charset val="1"/>
      </rPr>
      <t xml:space="preserve">.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</si>
  <si>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「지체상금」 탭은 납기를 넘겼을 때 얼마가 붙는지 계산합니다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넘기기 전에 미리 보시는 편이 낫습니다</t>
    </r>
    <r>
      <rPr>
        <sz val="10"/>
        <color rgb="FF111114"/>
        <rFont val="Arial"/>
        <family val="0"/>
        <charset val="1"/>
      </rPr>
      <t xml:space="preserve">.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</si>
  <si>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「검사</t>
    </r>
    <r>
      <rPr>
        <sz val="10"/>
        <color rgb="FF111114"/>
        <rFont val="Arial"/>
        <family val="0"/>
        <charset val="1"/>
      </rPr>
      <t xml:space="preserve">·</t>
    </r>
    <r>
      <rPr>
        <sz val="10"/>
        <color rgb="FF111114"/>
        <rFont val="Noto Sans CJK SC"/>
        <family val="2"/>
      </rPr>
      <t xml:space="preserve">대금」 탭에 이행완료 통지일과 청구일을 적으면 언제까지 검사와 지급이 되어야 하는지 나옵니다</t>
    </r>
    <r>
      <rPr>
        <sz val="10"/>
        <color rgb="FF111114"/>
        <rFont val="Arial"/>
        <family val="0"/>
        <charset val="1"/>
      </rPr>
      <t xml:space="preserve">.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</si>
  <si>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「하도급」 탭은 우리가 다른 회사에 맡겼을 때 씁니다</t>
    </r>
    <r>
      <rPr>
        <sz val="10"/>
        <color rgb="FF111114"/>
        <rFont val="Arial"/>
        <family val="0"/>
        <charset val="1"/>
      </rPr>
      <t xml:space="preserve">. 60</t>
    </r>
    <r>
      <rPr>
        <sz val="10"/>
        <color rgb="FF111114"/>
        <rFont val="Noto Sans CJK SC"/>
        <family val="2"/>
      </rPr>
      <t xml:space="preserve">일과 </t>
    </r>
    <r>
      <rPr>
        <sz val="10"/>
        <color rgb="FF111114"/>
        <rFont val="Arial"/>
        <family val="0"/>
        <charset val="1"/>
      </rPr>
      <t xml:space="preserve">15</t>
    </r>
    <r>
      <rPr>
        <sz val="10"/>
        <color rgb="FF111114"/>
        <rFont val="Noto Sans CJK SC"/>
        <family val="2"/>
      </rPr>
      <t xml:space="preserve">일</t>
    </r>
    <r>
      <rPr>
        <sz val="10"/>
        <color rgb="FF111114"/>
        <rFont val="Arial"/>
        <family val="0"/>
        <charset val="1"/>
      </rPr>
      <t xml:space="preserve">, </t>
    </r>
    <r>
      <rPr>
        <sz val="10"/>
        <color rgb="FF111114"/>
        <rFont val="Noto Sans CJK SC"/>
        <family val="2"/>
      </rPr>
      <t xml:space="preserve">두 개의 기한을 같이 봅니다</t>
    </r>
    <r>
      <rPr>
        <sz val="10"/>
        <color rgb="FF111114"/>
        <rFont val="Arial"/>
        <family val="0"/>
        <charset val="1"/>
      </rPr>
      <t xml:space="preserve">.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</si>
  <si>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「과업 변경」 탭에 「이것도 좀」 요청이 올 때마다 한 줄씩 적습니다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나중에 조정 요청의 근거가 됩니다</t>
    </r>
    <r>
      <rPr>
        <sz val="10"/>
        <color rgb="FF111114"/>
        <rFont val="Arial"/>
        <family val="0"/>
        <charset val="1"/>
      </rPr>
      <t xml:space="preserve">.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</si>
  <si>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「한 장 요약」 탭에 임박한 기한과 위험 금액이 모입니다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주 </t>
    </r>
    <r>
      <rPr>
        <sz val="10"/>
        <color rgb="FF111114"/>
        <rFont val="Arial"/>
        <family val="0"/>
        <charset val="1"/>
      </rPr>
      <t xml:space="preserve">1</t>
    </r>
    <r>
      <rPr>
        <sz val="10"/>
        <color rgb="FF111114"/>
        <rFont val="Noto Sans CJK SC"/>
        <family val="2"/>
      </rPr>
      <t xml:space="preserve">회 여기만 보셔도 됩니다</t>
    </r>
    <r>
      <rPr>
        <sz val="10"/>
        <color rgb="FF111114"/>
        <rFont val="Arial"/>
        <family val="0"/>
        <charset val="1"/>
      </rPr>
      <t xml:space="preserve">.</t>
    </r>
  </si>
  <si>
    <r>
      <rPr>
        <b val="true"/>
        <sz val="12"/>
        <color rgb="FF111114"/>
        <rFont val="Arial"/>
        <family val="0"/>
        <charset val="1"/>
      </rPr>
      <t xml:space="preserve">1 · </t>
    </r>
    <r>
      <rPr>
        <b val="true"/>
        <sz val="12"/>
        <color rgb="FF111114"/>
        <rFont val="Noto Sans CJK SC"/>
        <family val="2"/>
      </rPr>
      <t xml:space="preserve">엑셀로 쓰실 때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</si>
  <si>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파일을 그대로 열면 됩니다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엑셀 </t>
    </r>
    <r>
      <rPr>
        <sz val="10"/>
        <color rgb="FF111114"/>
        <rFont val="Arial"/>
        <family val="0"/>
        <charset val="1"/>
      </rPr>
      <t xml:space="preserve">2016 </t>
    </r>
    <r>
      <rPr>
        <sz val="10"/>
        <color rgb="FF111114"/>
        <rFont val="Noto Sans CJK SC"/>
        <family val="2"/>
      </rPr>
      <t xml:space="preserve">이상</t>
    </r>
    <r>
      <rPr>
        <sz val="10"/>
        <color rgb="FF111114"/>
        <rFont val="Arial"/>
        <family val="0"/>
        <charset val="1"/>
      </rPr>
      <t xml:space="preserve">, </t>
    </r>
    <r>
      <rPr>
        <sz val="10"/>
        <color rgb="FF111114"/>
        <rFont val="Noto Sans CJK SC"/>
        <family val="2"/>
      </rPr>
      <t xml:space="preserve">한셀</t>
    </r>
    <r>
      <rPr>
        <sz val="10"/>
        <color rgb="FF111114"/>
        <rFont val="Arial"/>
        <family val="0"/>
        <charset val="1"/>
      </rPr>
      <t xml:space="preserve">, </t>
    </r>
    <r>
      <rPr>
        <sz val="10"/>
        <color rgb="FF111114"/>
        <rFont val="Noto Sans CJK SC"/>
        <family val="2"/>
      </rPr>
      <t xml:space="preserve">넘버스 모두 열립니다</t>
    </r>
    <r>
      <rPr>
        <sz val="10"/>
        <color rgb="FF111114"/>
        <rFont val="Arial"/>
        <family val="0"/>
        <charset val="1"/>
      </rPr>
      <t xml:space="preserve">.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</si>
  <si>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파란 글자 칸만 고치십시오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검은 글자는 수식이라 지우면 계산이 깨집니다</t>
    </r>
    <r>
      <rPr>
        <sz val="10"/>
        <color rgb="FF111114"/>
        <rFont val="Arial"/>
        <family val="0"/>
        <charset val="1"/>
      </rPr>
      <t xml:space="preserve">.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</si>
  <si>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쓰기 전에 파일을 하나 복사해 두시는 편이 안전합니다</t>
    </r>
    <r>
      <rPr>
        <sz val="10"/>
        <color rgb="FF111114"/>
        <rFont val="Arial"/>
        <family val="0"/>
        <charset val="1"/>
      </rPr>
      <t xml:space="preserve">.</t>
    </r>
  </si>
  <si>
    <r>
      <rPr>
        <b val="true"/>
        <sz val="12"/>
        <color rgb="FF111114"/>
        <rFont val="Arial"/>
        <family val="0"/>
        <charset val="1"/>
      </rPr>
      <t xml:space="preserve">2 · </t>
    </r>
    <r>
      <rPr>
        <b val="true"/>
        <sz val="12"/>
        <color rgb="FF111114"/>
        <rFont val="Noto Sans CJK SC"/>
        <family val="2"/>
      </rPr>
      <t xml:space="preserve">구글 스프레드시트로 옮기는 법</t>
    </r>
  </si>
  <si>
    <r>
      <rPr>
        <sz val="10"/>
        <color rgb="FF111114"/>
        <rFont val="Noto Sans CJK SC"/>
        <family val="2"/>
      </rPr>
      <t xml:space="preserve">팀과 같이 보시려면 이쪽을 권합니다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두 가지 방법이 있습니다</t>
    </r>
    <r>
      <rPr>
        <sz val="10"/>
        <color rgb="FF111114"/>
        <rFont val="Arial"/>
        <family val="0"/>
        <charset val="1"/>
      </rPr>
      <t xml:space="preserve">.</t>
    </r>
  </si>
  <si>
    <r>
      <rPr>
        <b val="true"/>
        <sz val="10"/>
        <color rgb="FF111114"/>
        <rFont val="Noto Sans CJK SC"/>
        <family val="2"/>
      </rPr>
      <t xml:space="preserve">방법 </t>
    </r>
    <r>
      <rPr>
        <b val="true"/>
        <sz val="10"/>
        <color rgb="FF111114"/>
        <rFont val="Arial"/>
        <family val="0"/>
        <charset val="1"/>
      </rPr>
      <t xml:space="preserve">A — </t>
    </r>
    <r>
      <rPr>
        <b val="true"/>
        <sz val="10"/>
        <color rgb="FF111114"/>
        <rFont val="Noto Sans CJK SC"/>
        <family val="2"/>
      </rPr>
      <t xml:space="preserve">드라이브에 올리기</t>
    </r>
  </si>
  <si>
    <r>
      <rPr>
        <sz val="10"/>
        <color rgb="FF111114"/>
        <rFont val="Noto Sans CJK SC"/>
        <family val="2"/>
      </rPr>
      <t xml:space="preserve">① 드라이브</t>
    </r>
    <r>
      <rPr>
        <sz val="10"/>
        <color rgb="FF111114"/>
        <rFont val="Arial"/>
        <family val="0"/>
        <charset val="1"/>
      </rPr>
      <t xml:space="preserve">(drive.google.com) </t>
    </r>
    <r>
      <rPr>
        <sz val="10"/>
        <color rgb="FF111114"/>
        <rFont val="Noto Sans CJK SC"/>
        <family val="2"/>
      </rPr>
      <t xml:space="preserve">접속 → 왼쪽 위 「</t>
    </r>
    <r>
      <rPr>
        <sz val="10"/>
        <color rgb="FF111114"/>
        <rFont val="Arial"/>
        <family val="0"/>
        <charset val="1"/>
      </rPr>
      <t xml:space="preserve">+ </t>
    </r>
    <r>
      <rPr>
        <sz val="10"/>
        <color rgb="FF111114"/>
        <rFont val="Noto Sans CJK SC"/>
        <family val="2"/>
      </rPr>
      <t xml:space="preserve">새로 만들기」 → 「파일 업로드」</t>
    </r>
  </si>
  <si>
    <r>
      <rPr>
        <sz val="10"/>
        <color rgb="FF111114"/>
        <rFont val="Noto Sans CJK SC"/>
        <family val="2"/>
      </rPr>
      <t xml:space="preserve">② 올라간 파일을 오른쪽 클릭 → 「연결 프로그램」 → 「</t>
    </r>
    <r>
      <rPr>
        <sz val="10"/>
        <color rgb="FF111114"/>
        <rFont val="Arial"/>
        <family val="0"/>
        <charset val="1"/>
      </rPr>
      <t xml:space="preserve">Google </t>
    </r>
    <r>
      <rPr>
        <sz val="10"/>
        <color rgb="FF111114"/>
        <rFont val="Noto Sans CJK SC"/>
        <family val="2"/>
      </rPr>
      <t xml:space="preserve">스프레드시트」</t>
    </r>
  </si>
  <si>
    <r>
      <rPr>
        <sz val="10"/>
        <color rgb="FF111114"/>
        <rFont val="Noto Sans CJK SC"/>
        <family val="2"/>
      </rPr>
      <t xml:space="preserve">③ 새 구글 시트가 만들어집니다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원본 </t>
    </r>
    <r>
      <rPr>
        <sz val="10"/>
        <color rgb="FF111114"/>
        <rFont val="Arial"/>
        <family val="0"/>
        <charset val="1"/>
      </rPr>
      <t xml:space="preserve">xlsx </t>
    </r>
    <r>
      <rPr>
        <sz val="10"/>
        <color rgb="FF111114"/>
        <rFont val="Noto Sans CJK SC"/>
        <family val="2"/>
      </rPr>
      <t xml:space="preserve">는 그대로 남습니다</t>
    </r>
  </si>
  <si>
    <r>
      <rPr>
        <b val="true"/>
        <sz val="10"/>
        <color rgb="FF111114"/>
        <rFont val="Noto Sans CJK SC"/>
        <family val="2"/>
      </rPr>
      <t xml:space="preserve">방법 </t>
    </r>
    <r>
      <rPr>
        <b val="true"/>
        <sz val="10"/>
        <color rgb="FF111114"/>
        <rFont val="Arial"/>
        <family val="0"/>
        <charset val="1"/>
      </rPr>
      <t xml:space="preserve">B — </t>
    </r>
    <r>
      <rPr>
        <b val="true"/>
        <sz val="10"/>
        <color rgb="FF111114"/>
        <rFont val="Noto Sans CJK SC"/>
        <family val="2"/>
      </rPr>
      <t xml:space="preserve">시트에서 가져오기</t>
    </r>
  </si>
  <si>
    <t xml:space="preserve">① 빈 구글 스프레드시트를 하나 만듭니다</t>
  </si>
  <si>
    <t xml:space="preserve">② 「파일」 → 「가져오기」 → 「업로드」 탭에서 이 파일을 올립니다</t>
  </si>
  <si>
    <t xml:space="preserve">③ 「가져오기 위치」에서 「새 시트 삽입」을 고르면 탭이 그대로 붙습니다</t>
  </si>
  <si>
    <r>
      <rPr>
        <b val="true"/>
        <sz val="12"/>
        <color rgb="FF111114"/>
        <rFont val="Arial"/>
        <family val="0"/>
        <charset val="1"/>
      </rPr>
      <t xml:space="preserve">3 · </t>
    </r>
    <r>
      <rPr>
        <b val="true"/>
        <sz val="12"/>
        <color rgb="FF111114"/>
        <rFont val="Noto Sans CJK SC"/>
        <family val="2"/>
      </rPr>
      <t xml:space="preserve">옮길 때 달라지는 것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</si>
  <si>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수식은 그대로 넘어갑니다</t>
    </r>
    <r>
      <rPr>
        <sz val="10"/>
        <color rgb="FF111114"/>
        <rFont val="Arial"/>
        <family val="0"/>
        <charset val="1"/>
      </rPr>
      <t xml:space="preserve">. SUM · IF · COUNTIF · INDEX · MATCH · LARGE </t>
    </r>
    <r>
      <rPr>
        <sz val="10"/>
        <color rgb="FF111114"/>
        <rFont val="Noto Sans CJK SC"/>
        <family val="2"/>
      </rPr>
      <t xml:space="preserve">는 구글 시트에서도 같습니다</t>
    </r>
    <r>
      <rPr>
        <sz val="10"/>
        <color rgb="FF111114"/>
        <rFont val="Arial"/>
        <family val="0"/>
        <charset val="1"/>
      </rPr>
      <t xml:space="preserve">.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</si>
  <si>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「</t>
    </r>
    <r>
      <rPr>
        <sz val="10"/>
        <color rgb="FF111114"/>
        <rFont val="Arial"/>
        <family val="0"/>
        <charset val="1"/>
      </rPr>
      <t xml:space="preserve">1,000,000</t>
    </r>
    <r>
      <rPr>
        <sz val="10"/>
        <color rgb="FF111114"/>
        <rFont val="Noto Sans CJK SC"/>
        <family val="2"/>
      </rPr>
      <t xml:space="preserve">원」처럼 원 표시가 붙은 서식은 「₩</t>
    </r>
    <r>
      <rPr>
        <sz val="10"/>
        <color rgb="FF111114"/>
        <rFont val="Arial"/>
        <family val="0"/>
        <charset val="1"/>
      </rPr>
      <t xml:space="preserve">1,000,000</t>
    </r>
    <r>
      <rPr>
        <sz val="10"/>
        <color rgb="FF111114"/>
        <rFont val="Noto Sans CJK SC"/>
        <family val="2"/>
      </rPr>
      <t xml:space="preserve">」 형태로 바뀔 수 있습니다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숫자는 같습니다</t>
    </r>
    <r>
      <rPr>
        <sz val="10"/>
        <color rgb="FF111114"/>
        <rFont val="Arial"/>
        <family val="0"/>
        <charset val="1"/>
      </rPr>
      <t xml:space="preserve">.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</si>
  <si>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드롭다운은 대부분 유지됩니다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안 보이면 「데이터 → 데이터 확인」에서 다시 걸어 주십시오</t>
    </r>
    <r>
      <rPr>
        <sz val="10"/>
        <color rgb="FF111114"/>
        <rFont val="Arial"/>
        <family val="0"/>
        <charset val="1"/>
      </rPr>
      <t xml:space="preserve">.</t>
    </r>
  </si>
  <si>
    <r>
      <rPr>
        <b val="true"/>
        <sz val="12"/>
        <color rgb="FF111114"/>
        <rFont val="Arial"/>
        <family val="0"/>
        <charset val="1"/>
      </rPr>
      <t xml:space="preserve">4 · </t>
    </r>
    <r>
      <rPr>
        <b val="true"/>
        <sz val="12"/>
        <color rgb="FF111114"/>
        <rFont val="Noto Sans CJK SC"/>
        <family val="2"/>
      </rPr>
      <t xml:space="preserve">팀과 같이 쓸 때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</si>
  <si>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구글 시트 오른쪽 위 「공유」 → 사람을 이메일로 추가하는 방식을 권합니다</t>
    </r>
    <r>
      <rPr>
        <sz val="10"/>
        <color rgb="FF111114"/>
        <rFont val="Arial"/>
        <family val="0"/>
        <charset val="1"/>
      </rPr>
      <t xml:space="preserve">.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</si>
  <si>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「링크가 있는 모든 사용자」로 열어 두면 주소만 알면 누구나 봅니다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급여</t>
    </r>
    <r>
      <rPr>
        <sz val="10"/>
        <color rgb="FF111114"/>
        <rFont val="Arial"/>
        <family val="0"/>
        <charset val="1"/>
      </rPr>
      <t xml:space="preserve">·</t>
    </r>
    <r>
      <rPr>
        <sz val="10"/>
        <color rgb="FF111114"/>
        <rFont val="Noto Sans CJK SC"/>
        <family val="2"/>
      </rPr>
      <t xml:space="preserve">지분</t>
    </r>
    <r>
      <rPr>
        <sz val="10"/>
        <color rgb="FF111114"/>
        <rFont val="Arial"/>
        <family val="0"/>
        <charset val="1"/>
      </rPr>
      <t xml:space="preserve">·</t>
    </r>
    <r>
      <rPr>
        <sz val="10"/>
        <color rgb="FF111114"/>
        <rFont val="Noto Sans CJK SC"/>
        <family val="2"/>
      </rPr>
      <t xml:space="preserve">내부 판단이 든 시트는 이렇게 열지 마십시오</t>
    </r>
    <r>
      <rPr>
        <sz val="10"/>
        <color rgb="FF111114"/>
        <rFont val="Arial"/>
        <family val="0"/>
        <charset val="1"/>
      </rPr>
      <t xml:space="preserve">.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</si>
  <si>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여러 명이 고치는 시트는 「파일 → 버전 기록」을 봐 두면 누가 언제 바꿨는지 남습니다</t>
    </r>
    <r>
      <rPr>
        <sz val="10"/>
        <color rgb="FF111114"/>
        <rFont val="Arial"/>
        <family val="0"/>
        <charset val="1"/>
      </rPr>
      <t xml:space="preserve">.</t>
    </r>
  </si>
  <si>
    <t xml:space="preserve">이 시트를 쓰는 리듬</t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</si>
  <si>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계약을 쓴 날 — 계약 등록에 한 줄 넣고 납기와 기성 검사 횟수를 적어 둡니다</t>
    </r>
    <r>
      <rPr>
        <sz val="10"/>
        <color rgb="FF111114"/>
        <rFont val="Arial"/>
        <family val="0"/>
        <charset val="1"/>
      </rPr>
      <t xml:space="preserve">.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</si>
  <si>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주 </t>
    </r>
    <r>
      <rPr>
        <sz val="10"/>
        <color rgb="FF111114"/>
        <rFont val="Arial"/>
        <family val="0"/>
        <charset val="1"/>
      </rPr>
      <t xml:space="preserve">1</t>
    </r>
    <r>
      <rPr>
        <sz val="10"/>
        <color rgb="FF111114"/>
        <rFont val="Noto Sans CJK SC"/>
        <family val="2"/>
      </rPr>
      <t xml:space="preserve">회 — 한 장 요약을 열어 임박한 기한을 봅니다</t>
    </r>
    <r>
      <rPr>
        <sz val="10"/>
        <color rgb="FF111114"/>
        <rFont val="Arial"/>
        <family val="0"/>
        <charset val="1"/>
      </rPr>
      <t xml:space="preserve">. 3</t>
    </r>
    <r>
      <rPr>
        <sz val="10"/>
        <color rgb="FF111114"/>
        <rFont val="Noto Sans CJK SC"/>
        <family val="2"/>
      </rPr>
      <t xml:space="preserve">분이면 끝납니다</t>
    </r>
    <r>
      <rPr>
        <sz val="10"/>
        <color rgb="FF111114"/>
        <rFont val="Arial"/>
        <family val="0"/>
        <charset val="1"/>
      </rPr>
      <t xml:space="preserve">.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</si>
  <si>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요청을 받은 날 — 과업 변경 탭에 그날 적습니다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다음 주에 적으면 기억이 흐려집니다</t>
    </r>
    <r>
      <rPr>
        <sz val="10"/>
        <color rgb="FF111114"/>
        <rFont val="Arial"/>
        <family val="0"/>
        <charset val="1"/>
      </rPr>
      <t xml:space="preserve">.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</si>
  <si>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돈이 들어온 날 — 검사</t>
    </r>
    <r>
      <rPr>
        <sz val="10"/>
        <color rgb="FF111114"/>
        <rFont val="Arial"/>
        <family val="0"/>
        <charset val="1"/>
      </rPr>
      <t xml:space="preserve">·</t>
    </r>
    <r>
      <rPr>
        <sz val="10"/>
        <color rgb="FF111114"/>
        <rFont val="Noto Sans CJK SC"/>
        <family val="2"/>
      </rPr>
      <t xml:space="preserve">대금과 하도급 탭에 입금일을 적습니다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여기서 </t>
    </r>
    <r>
      <rPr>
        <sz val="10"/>
        <color rgb="FF111114"/>
        <rFont val="Arial"/>
        <family val="0"/>
        <charset val="1"/>
      </rPr>
      <t xml:space="preserve">15</t>
    </r>
    <r>
      <rPr>
        <sz val="10"/>
        <color rgb="FF111114"/>
        <rFont val="Noto Sans CJK SC"/>
        <family val="2"/>
      </rPr>
      <t xml:space="preserve">일 시계가 시작됩니다</t>
    </r>
    <r>
      <rPr>
        <sz val="10"/>
        <color rgb="FF111114"/>
        <rFont val="Arial"/>
        <family val="0"/>
        <charset val="1"/>
      </rPr>
      <t xml:space="preserve">.</t>
    </r>
  </si>
  <si>
    <r>
      <rPr>
        <b val="true"/>
        <sz val="12"/>
        <color rgb="FF111114"/>
        <rFont val="Arial"/>
        <family val="0"/>
        <charset val="1"/>
      </rPr>
      <t xml:space="preserve">5 · </t>
    </r>
    <r>
      <rPr>
        <b val="true"/>
        <sz val="12"/>
        <color rgb="FF111114"/>
        <rFont val="Noto Sans CJK SC"/>
        <family val="2"/>
      </rPr>
      <t xml:space="preserve">막혔을 때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</si>
  <si>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결과가 안 나오면 파란 칸이 비어 있는지 먼저 보십시오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대부분 입력이 빠진 것입니다</t>
    </r>
    <r>
      <rPr>
        <sz val="10"/>
        <color rgb="FF111114"/>
        <rFont val="Arial"/>
        <family val="0"/>
        <charset val="1"/>
      </rPr>
      <t xml:space="preserve">.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</si>
  <si>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「</t>
    </r>
    <r>
      <rPr>
        <sz val="10"/>
        <color rgb="FF111114"/>
        <rFont val="Arial"/>
        <family val="0"/>
        <charset val="1"/>
      </rPr>
      <t xml:space="preserve">0</t>
    </r>
    <r>
      <rPr>
        <sz val="10"/>
        <color rgb="FF111114"/>
        <rFont val="Noto Sans CJK SC"/>
        <family val="2"/>
      </rPr>
      <t xml:space="preserve">으로 나눔」 오류가 뜨면 나누는 값이 </t>
    </r>
    <r>
      <rPr>
        <sz val="10"/>
        <color rgb="FF111114"/>
        <rFont val="Arial"/>
        <family val="0"/>
        <charset val="1"/>
      </rPr>
      <t xml:space="preserve">0 </t>
    </r>
    <r>
      <rPr>
        <sz val="10"/>
        <color rgb="FF111114"/>
        <rFont val="Noto Sans CJK SC"/>
        <family val="2"/>
      </rPr>
      <t xml:space="preserve">입니다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해당 입력 칸을 채우면 사라집니다</t>
    </r>
    <r>
      <rPr>
        <sz val="10"/>
        <color rgb="FF111114"/>
        <rFont val="Arial"/>
        <family val="0"/>
        <charset val="1"/>
      </rPr>
      <t xml:space="preserve">.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</si>
  <si>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수식을 잘못 지웠으면 파일을 다시 받으십시오</t>
    </r>
    <r>
      <rPr>
        <sz val="10"/>
        <color rgb="FF111114"/>
        <rFont val="Arial"/>
        <family val="0"/>
        <charset val="1"/>
      </rPr>
      <t xml:space="preserve">. younsubjung.com/kit </t>
    </r>
    <r>
      <rPr>
        <sz val="10"/>
        <color rgb="FF111114"/>
        <rFont val="Noto Sans CJK SC"/>
        <family val="2"/>
      </rPr>
      <t xml:space="preserve">에 늘 있습니다</t>
    </r>
    <r>
      <rPr>
        <sz val="10"/>
        <color rgb="FF111114"/>
        <rFont val="Arial"/>
        <family val="0"/>
        <charset val="1"/>
      </rPr>
      <t xml:space="preserve">.</t>
    </r>
  </si>
  <si>
    <t xml:space="preserve">쓰는 범위</t>
  </si>
  <si>
    <r>
      <rPr>
        <sz val="10"/>
        <color rgb="FF111114"/>
        <rFont val="Noto Sans CJK SC"/>
        <family val="2"/>
      </rPr>
      <t xml:space="preserve">무료로 배포합니다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회사 안에서 자유롭게 쓰시고 고치셔도 됩니다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다만 이 파일 자체를 재판매하거나 본인이 만든 것처럼 배포하지는 말아 주십시오</t>
    </r>
    <r>
      <rPr>
        <sz val="10"/>
        <color rgb="FF111114"/>
        <rFont val="Arial"/>
        <family val="0"/>
        <charset val="1"/>
      </rPr>
      <t xml:space="preserve">.</t>
    </r>
  </si>
  <si>
    <r>
      <rPr>
        <i val="true"/>
        <sz val="9"/>
        <color rgb="FF6B6B70"/>
        <rFont val="Noto Sans CJK SC"/>
        <family val="2"/>
      </rPr>
      <t xml:space="preserve">정윤섭 </t>
    </r>
    <r>
      <rPr>
        <i val="true"/>
        <sz val="9"/>
        <color rgb="FF6B6B70"/>
        <rFont val="Arial"/>
        <family val="0"/>
        <charset val="1"/>
      </rPr>
      <t xml:space="preserve">· younsubjung.com</t>
    </r>
  </si>
  <si>
    <t xml:space="preserve">이 시트가 보는 네 가지 기한</t>
  </si>
  <si>
    <r>
      <rPr>
        <i val="true"/>
        <sz val="9"/>
        <color rgb="FF6B6B70"/>
        <rFont val="Noto Sans CJK SC"/>
        <family val="2"/>
      </rPr>
      <t xml:space="preserve">공공계약에서 회사를 흔드는 건 대개 따내는 일이 아니라 지키는 일입니다</t>
    </r>
    <r>
      <rPr>
        <i val="true"/>
        <sz val="9"/>
        <color rgb="FF6B6B70"/>
        <rFont val="Arial"/>
        <family val="0"/>
        <charset val="1"/>
      </rPr>
      <t xml:space="preserve">.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</si>
  <si>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납기를 넘기면 하루에 얼마가 붙는가 — 그리고 상한은 어디인가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</si>
  <si>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일이 끝났는데 대금은 언제까지 들어와야 하는가 — 시계는 무엇으로 시작하는가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</si>
  <si>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우리가 맡긴 회사에는 언제까지 줘야 하는가 — 두 개의 기한 중 어느 쪽이 먼저인가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</si>
  <si>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늘어난 과업을 언제 어떻게 이야기해야 하는가</t>
    </r>
  </si>
  <si>
    <r>
      <rPr>
        <b val="true"/>
        <sz val="12"/>
        <color rgb="FF111114"/>
        <rFont val="Noto Sans CJK SC"/>
        <family val="2"/>
      </rPr>
      <t xml:space="preserve">지체상금 — 시행령 제</t>
    </r>
    <r>
      <rPr>
        <b val="true"/>
        <sz val="12"/>
        <color rgb="FF111114"/>
        <rFont val="Arial"/>
        <family val="0"/>
        <charset val="1"/>
      </rPr>
      <t xml:space="preserve">74</t>
    </r>
    <r>
      <rPr>
        <b val="true"/>
        <sz val="12"/>
        <color rgb="FF111114"/>
        <rFont val="Noto Sans CJK SC"/>
        <family val="2"/>
      </rPr>
      <t xml:space="preserve">조 </t>
    </r>
    <r>
      <rPr>
        <b val="true"/>
        <sz val="12"/>
        <color rgb="FF111114"/>
        <rFont val="Arial"/>
        <family val="0"/>
        <charset val="1"/>
      </rPr>
      <t xml:space="preserve">· </t>
    </r>
    <r>
      <rPr>
        <b val="true"/>
        <sz val="12"/>
        <color rgb="FF111114"/>
        <rFont val="Noto Sans CJK SC"/>
        <family val="2"/>
      </rPr>
      <t xml:space="preserve">시행규칙 제</t>
    </r>
    <r>
      <rPr>
        <b val="true"/>
        <sz val="12"/>
        <color rgb="FF111114"/>
        <rFont val="Arial"/>
        <family val="0"/>
        <charset val="1"/>
      </rPr>
      <t xml:space="preserve">75</t>
    </r>
    <r>
      <rPr>
        <b val="true"/>
        <sz val="12"/>
        <color rgb="FF111114"/>
        <rFont val="Noto Sans CJK SC"/>
        <family val="2"/>
      </rPr>
      <t xml:space="preserve">조</t>
    </r>
  </si>
  <si>
    <r>
      <rPr>
        <sz val="10"/>
        <color rgb="FF111114"/>
        <rFont val="Noto Sans CJK SC"/>
        <family val="2"/>
      </rPr>
      <t xml:space="preserve">지체상금은 계약금액에 부령이 정하는 율과 지체일수를 곱해 계산하고 현금으로 납부합니다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요율은 공사 </t>
    </r>
    <r>
      <rPr>
        <sz val="10"/>
        <color rgb="FF111114"/>
        <rFont val="Arial"/>
        <family val="0"/>
        <charset val="1"/>
      </rPr>
      <t xml:space="preserve">1</t>
    </r>
    <r>
      <rPr>
        <sz val="10"/>
        <color rgb="FF111114"/>
        <rFont val="Noto Sans CJK SC"/>
        <family val="2"/>
      </rPr>
      <t xml:space="preserve">천분의 </t>
    </r>
    <r>
      <rPr>
        <sz val="10"/>
        <color rgb="FF111114"/>
        <rFont val="Arial"/>
        <family val="0"/>
        <charset val="1"/>
      </rPr>
      <t xml:space="preserve">0.5, </t>
    </r>
    <r>
      <rPr>
        <sz val="10"/>
        <color rgb="FF111114"/>
        <rFont val="Noto Sans CJK SC"/>
        <family val="2"/>
      </rPr>
      <t xml:space="preserve">물품의 제조</t>
    </r>
    <r>
      <rPr>
        <sz val="10"/>
        <color rgb="FF111114"/>
        <rFont val="Arial"/>
        <family val="0"/>
        <charset val="1"/>
      </rPr>
      <t xml:space="preserve">·</t>
    </r>
    <r>
      <rPr>
        <sz val="10"/>
        <color rgb="FF111114"/>
        <rFont val="Noto Sans CJK SC"/>
        <family val="2"/>
      </rPr>
      <t xml:space="preserve">구매 </t>
    </r>
    <r>
      <rPr>
        <sz val="10"/>
        <color rgb="FF111114"/>
        <rFont val="Arial"/>
        <family val="0"/>
        <charset val="1"/>
      </rPr>
      <t xml:space="preserve">0.75, </t>
    </r>
    <r>
      <rPr>
        <sz val="10"/>
        <color rgb="FF111114"/>
        <rFont val="Noto Sans CJK SC"/>
        <family val="2"/>
      </rPr>
      <t xml:space="preserve">물품의 수리</t>
    </r>
    <r>
      <rPr>
        <sz val="10"/>
        <color rgb="FF111114"/>
        <rFont val="Arial"/>
        <family val="0"/>
        <charset val="1"/>
      </rPr>
      <t xml:space="preserve">·</t>
    </r>
    <r>
      <rPr>
        <sz val="10"/>
        <color rgb="FF111114"/>
        <rFont val="Noto Sans CJK SC"/>
        <family val="2"/>
      </rPr>
      <t xml:space="preserve">가공</t>
    </r>
    <r>
      <rPr>
        <sz val="10"/>
        <color rgb="FF111114"/>
        <rFont val="Arial"/>
        <family val="0"/>
        <charset val="1"/>
      </rPr>
      <t xml:space="preserve">·</t>
    </r>
    <r>
      <rPr>
        <sz val="10"/>
        <color rgb="FF111114"/>
        <rFont val="Noto Sans CJK SC"/>
        <family val="2"/>
      </rPr>
      <t xml:space="preserve">대여와 용역 및 기타 </t>
    </r>
    <r>
      <rPr>
        <sz val="10"/>
        <color rgb="FF111114"/>
        <rFont val="Arial"/>
        <family val="0"/>
        <charset val="1"/>
      </rPr>
      <t xml:space="preserve">1.25, </t>
    </r>
    <r>
      <rPr>
        <sz val="10"/>
        <color rgb="FF111114"/>
        <rFont val="Noto Sans CJK SC"/>
        <family val="2"/>
      </rPr>
      <t xml:space="preserve">군용 음식료품 제조</t>
    </r>
    <r>
      <rPr>
        <sz val="10"/>
        <color rgb="FF111114"/>
        <rFont val="Arial"/>
        <family val="0"/>
        <charset val="1"/>
      </rPr>
      <t xml:space="preserve">·</t>
    </r>
    <r>
      <rPr>
        <sz val="10"/>
        <color rgb="FF111114"/>
        <rFont val="Noto Sans CJK SC"/>
        <family val="2"/>
      </rPr>
      <t xml:space="preserve">구매 </t>
    </r>
    <r>
      <rPr>
        <sz val="10"/>
        <color rgb="FF111114"/>
        <rFont val="Arial"/>
        <family val="0"/>
        <charset val="1"/>
      </rPr>
      <t xml:space="preserve">1.5, </t>
    </r>
    <r>
      <rPr>
        <sz val="10"/>
        <color rgb="FF111114"/>
        <rFont val="Noto Sans CJK SC"/>
        <family val="2"/>
      </rPr>
      <t xml:space="preserve">운송</t>
    </r>
    <r>
      <rPr>
        <sz val="10"/>
        <color rgb="FF111114"/>
        <rFont val="Arial"/>
        <family val="0"/>
        <charset val="1"/>
      </rPr>
      <t xml:space="preserve">·</t>
    </r>
    <r>
      <rPr>
        <sz val="10"/>
        <color rgb="FF111114"/>
        <rFont val="Noto Sans CJK SC"/>
        <family val="2"/>
      </rPr>
      <t xml:space="preserve">보관 및 양곡가공 </t>
    </r>
    <r>
      <rPr>
        <sz val="10"/>
        <color rgb="FF111114"/>
        <rFont val="Arial"/>
        <family val="0"/>
        <charset val="1"/>
      </rPr>
      <t xml:space="preserve">2.5 </t>
    </r>
    <r>
      <rPr>
        <sz val="10"/>
        <color rgb="FF111114"/>
        <rFont val="Noto Sans CJK SC"/>
        <family val="2"/>
      </rPr>
      <t xml:space="preserve">입니다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계약상대자의 책임 없는 사유로 지체된 일수는 지체일수에서 뺍니다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기성부분이나 기납부분을 검사를 거쳐 인수했으면 그 금액을 계약금액에서 뺀 값이 기준이 됩니다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그리고 상한이 있습니다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계약금액의 </t>
    </r>
    <r>
      <rPr>
        <sz val="10"/>
        <color rgb="FF111114"/>
        <rFont val="Arial"/>
        <family val="0"/>
        <charset val="1"/>
      </rPr>
      <t xml:space="preserve">100</t>
    </r>
    <r>
      <rPr>
        <sz val="10"/>
        <color rgb="FF111114"/>
        <rFont val="Noto Sans CJK SC"/>
        <family val="2"/>
      </rPr>
      <t xml:space="preserve">분의 </t>
    </r>
    <r>
      <rPr>
        <sz val="10"/>
        <color rgb="FF111114"/>
        <rFont val="Arial"/>
        <family val="0"/>
        <charset val="1"/>
      </rPr>
      <t xml:space="preserve">30</t>
    </r>
    <r>
      <rPr>
        <sz val="10"/>
        <color rgb="FF111114"/>
        <rFont val="Noto Sans CJK SC"/>
        <family val="2"/>
      </rPr>
      <t xml:space="preserve">을 넘으면 </t>
    </r>
    <r>
      <rPr>
        <sz val="10"/>
        <color rgb="FF111114"/>
        <rFont val="Arial"/>
        <family val="0"/>
        <charset val="1"/>
      </rPr>
      <t xml:space="preserve">30</t>
    </r>
    <r>
      <rPr>
        <sz val="10"/>
        <color rgb="FF111114"/>
        <rFont val="Noto Sans CJK SC"/>
        <family val="2"/>
      </rPr>
      <t xml:space="preserve">퍼센트로 봅니다</t>
    </r>
    <r>
      <rPr>
        <sz val="10"/>
        <color rgb="FF111114"/>
        <rFont val="Arial"/>
        <family val="0"/>
        <charset val="1"/>
      </rPr>
      <t xml:space="preserve">.</t>
    </r>
  </si>
  <si>
    <r>
      <rPr>
        <b val="true"/>
        <sz val="12"/>
        <color rgb="FF111114"/>
        <rFont val="Noto Sans CJK SC"/>
        <family val="2"/>
      </rPr>
      <t xml:space="preserve">검사와 대금 — 법 제</t>
    </r>
    <r>
      <rPr>
        <b val="true"/>
        <sz val="12"/>
        <color rgb="FF111114"/>
        <rFont val="Arial"/>
        <family val="0"/>
        <charset val="1"/>
      </rPr>
      <t xml:space="preserve">14</t>
    </r>
    <r>
      <rPr>
        <b val="true"/>
        <sz val="12"/>
        <color rgb="FF111114"/>
        <rFont val="Noto Sans CJK SC"/>
        <family val="2"/>
      </rPr>
      <t xml:space="preserve">조</t>
    </r>
    <r>
      <rPr>
        <b val="true"/>
        <sz val="12"/>
        <color rgb="FF111114"/>
        <rFont val="Arial"/>
        <family val="0"/>
        <charset val="1"/>
      </rPr>
      <t xml:space="preserve">·</t>
    </r>
    <r>
      <rPr>
        <b val="true"/>
        <sz val="12"/>
        <color rgb="FF111114"/>
        <rFont val="Noto Sans CJK SC"/>
        <family val="2"/>
      </rPr>
      <t xml:space="preserve">제</t>
    </r>
    <r>
      <rPr>
        <b val="true"/>
        <sz val="12"/>
        <color rgb="FF111114"/>
        <rFont val="Arial"/>
        <family val="0"/>
        <charset val="1"/>
      </rPr>
      <t xml:space="preserve">15</t>
    </r>
    <r>
      <rPr>
        <b val="true"/>
        <sz val="12"/>
        <color rgb="FF111114"/>
        <rFont val="Noto Sans CJK SC"/>
        <family val="2"/>
      </rPr>
      <t xml:space="preserve">조 </t>
    </r>
    <r>
      <rPr>
        <b val="true"/>
        <sz val="12"/>
        <color rgb="FF111114"/>
        <rFont val="Arial"/>
        <family val="0"/>
        <charset val="1"/>
      </rPr>
      <t xml:space="preserve">· </t>
    </r>
    <r>
      <rPr>
        <b val="true"/>
        <sz val="12"/>
        <color rgb="FF111114"/>
        <rFont val="Noto Sans CJK SC"/>
        <family val="2"/>
      </rPr>
      <t xml:space="preserve">시행령 제</t>
    </r>
    <r>
      <rPr>
        <b val="true"/>
        <sz val="12"/>
        <color rgb="FF111114"/>
        <rFont val="Arial"/>
        <family val="0"/>
        <charset val="1"/>
      </rPr>
      <t xml:space="preserve">55</t>
    </r>
    <r>
      <rPr>
        <b val="true"/>
        <sz val="12"/>
        <color rgb="FF111114"/>
        <rFont val="Noto Sans CJK SC"/>
        <family val="2"/>
      </rPr>
      <t xml:space="preserve">조</t>
    </r>
    <r>
      <rPr>
        <b val="true"/>
        <sz val="12"/>
        <color rgb="FF111114"/>
        <rFont val="Arial"/>
        <family val="0"/>
        <charset val="1"/>
      </rPr>
      <t xml:space="preserve">·</t>
    </r>
    <r>
      <rPr>
        <b val="true"/>
        <sz val="12"/>
        <color rgb="FF111114"/>
        <rFont val="Noto Sans CJK SC"/>
        <family val="2"/>
      </rPr>
      <t xml:space="preserve">제</t>
    </r>
    <r>
      <rPr>
        <b val="true"/>
        <sz val="12"/>
        <color rgb="FF111114"/>
        <rFont val="Arial"/>
        <family val="0"/>
        <charset val="1"/>
      </rPr>
      <t xml:space="preserve">58</t>
    </r>
    <r>
      <rPr>
        <b val="true"/>
        <sz val="12"/>
        <color rgb="FF111114"/>
        <rFont val="Noto Sans CJK SC"/>
        <family val="2"/>
      </rPr>
      <t xml:space="preserve">조</t>
    </r>
  </si>
  <si>
    <r>
      <rPr>
        <sz val="10"/>
        <color rgb="FF111114"/>
        <rFont val="Noto Sans CJK SC"/>
        <family val="2"/>
      </rPr>
      <t xml:space="preserve">검사는 이행을 완료한 사실을 통지받은 날부터 </t>
    </r>
    <r>
      <rPr>
        <sz val="10"/>
        <color rgb="FF111114"/>
        <rFont val="Arial"/>
        <family val="0"/>
        <charset val="1"/>
      </rPr>
      <t xml:space="preserve">14</t>
    </r>
    <r>
      <rPr>
        <sz val="10"/>
        <color rgb="FF111114"/>
        <rFont val="Noto Sans CJK SC"/>
        <family val="2"/>
      </rPr>
      <t xml:space="preserve">일 이내에 마쳐야 합니다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대금은 검사를 완료한 후 청구를 받은 날부터 </t>
    </r>
    <r>
      <rPr>
        <sz val="10"/>
        <color rgb="FF111114"/>
        <rFont val="Arial"/>
        <family val="0"/>
        <charset val="1"/>
      </rPr>
      <t xml:space="preserve">5</t>
    </r>
    <r>
      <rPr>
        <sz val="10"/>
        <color rgb="FF111114"/>
        <rFont val="Noto Sans CJK SC"/>
        <family val="2"/>
      </rPr>
      <t xml:space="preserve">일 이내에 지급해야 합니다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두 시계 모두 계약상대자가 하는 행동으로 시작합니다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통지와 청구를 문서로 남기셔야 하는 이유입니다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기성부분에 대한 대가는 적어도 </t>
    </r>
    <r>
      <rPr>
        <sz val="10"/>
        <color rgb="FF111114"/>
        <rFont val="Arial"/>
        <family val="0"/>
        <charset val="1"/>
      </rPr>
      <t xml:space="preserve">30</t>
    </r>
    <r>
      <rPr>
        <sz val="10"/>
        <color rgb="FF111114"/>
        <rFont val="Noto Sans CJK SC"/>
        <family val="2"/>
      </rPr>
      <t xml:space="preserve">일마다 지급하도록 되어 있습니다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청구서가 반송되면 반송한 날부터 재청구를 받은 날까지는 지급기간에 넣지 않습니다</t>
    </r>
    <r>
      <rPr>
        <sz val="10"/>
        <color rgb="FF111114"/>
        <rFont val="Arial"/>
        <family val="0"/>
        <charset val="1"/>
      </rPr>
      <t xml:space="preserve">.</t>
    </r>
  </si>
  <si>
    <r>
      <rPr>
        <b val="true"/>
        <sz val="12"/>
        <color rgb="FF111114"/>
        <rFont val="Noto Sans CJK SC"/>
        <family val="2"/>
      </rPr>
      <t xml:space="preserve">하도급 — 하도급법 제</t>
    </r>
    <r>
      <rPr>
        <b val="true"/>
        <sz val="12"/>
        <color rgb="FF111114"/>
        <rFont val="Arial"/>
        <family val="0"/>
        <charset val="1"/>
      </rPr>
      <t xml:space="preserve">13</t>
    </r>
    <r>
      <rPr>
        <b val="true"/>
        <sz val="12"/>
        <color rgb="FF111114"/>
        <rFont val="Noto Sans CJK SC"/>
        <family val="2"/>
      </rPr>
      <t xml:space="preserve">조 </t>
    </r>
    <r>
      <rPr>
        <b val="true"/>
        <sz val="12"/>
        <color rgb="FF111114"/>
        <rFont val="Arial"/>
        <family val="0"/>
        <charset val="1"/>
      </rPr>
      <t xml:space="preserve">· </t>
    </r>
    <r>
      <rPr>
        <b val="true"/>
        <sz val="12"/>
        <color rgb="FF111114"/>
        <rFont val="Noto Sans CJK SC"/>
        <family val="2"/>
      </rPr>
      <t xml:space="preserve">국가계약법 제</t>
    </r>
    <r>
      <rPr>
        <b val="true"/>
        <sz val="12"/>
        <color rgb="FF111114"/>
        <rFont val="Arial"/>
        <family val="0"/>
        <charset val="1"/>
      </rPr>
      <t xml:space="preserve">27</t>
    </r>
    <r>
      <rPr>
        <b val="true"/>
        <sz val="12"/>
        <color rgb="FF111114"/>
        <rFont val="Noto Sans CJK SC"/>
        <family val="2"/>
      </rPr>
      <t xml:space="preserve">조의</t>
    </r>
    <r>
      <rPr>
        <b val="true"/>
        <sz val="12"/>
        <color rgb="FF111114"/>
        <rFont val="Arial"/>
        <family val="0"/>
        <charset val="1"/>
      </rPr>
      <t xml:space="preserve">4</t>
    </r>
  </si>
  <si>
    <r>
      <rPr>
        <sz val="10"/>
        <color rgb="FF111114"/>
        <rFont val="Noto Sans CJK SC"/>
        <family val="2"/>
      </rPr>
      <t xml:space="preserve">목적물등의 수령일부터 </t>
    </r>
    <r>
      <rPr>
        <sz val="10"/>
        <color rgb="FF111114"/>
        <rFont val="Arial"/>
        <family val="0"/>
        <charset val="1"/>
      </rPr>
      <t xml:space="preserve">60</t>
    </r>
    <r>
      <rPr>
        <sz val="10"/>
        <color rgb="FF111114"/>
        <rFont val="Noto Sans CJK SC"/>
        <family val="2"/>
      </rPr>
      <t xml:space="preserve">일 이내의 가능한 짧은 기한으로 정한 지급기일까지 지급해야 합니다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지급기일을 정하지 않았으면 수령일을 지급기일로 봅니다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발주기관에서 준공금이나 기성금을 받았으면 받은 날부터 </t>
    </r>
    <r>
      <rPr>
        <sz val="10"/>
        <color rgb="FF111114"/>
        <rFont val="Arial"/>
        <family val="0"/>
        <charset val="1"/>
      </rPr>
      <t xml:space="preserve">15</t>
    </r>
    <r>
      <rPr>
        <sz val="10"/>
        <color rgb="FF111114"/>
        <rFont val="Noto Sans CJK SC"/>
        <family val="2"/>
      </rPr>
      <t xml:space="preserve">일 이내에 하수급인에게 지급해야 합니다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위반이 확인되면 다른 중앙관서에 통보되고</t>
    </r>
    <r>
      <rPr>
        <sz val="10"/>
        <color rgb="FF111114"/>
        <rFont val="Arial"/>
        <family val="0"/>
        <charset val="1"/>
      </rPr>
      <t xml:space="preserve">, </t>
    </r>
    <r>
      <rPr>
        <sz val="10"/>
        <color rgb="FF111114"/>
        <rFont val="Noto Sans CJK SC"/>
        <family val="2"/>
      </rPr>
      <t xml:space="preserve">통보일부터 </t>
    </r>
    <r>
      <rPr>
        <sz val="10"/>
        <color rgb="FF111114"/>
        <rFont val="Arial"/>
        <family val="0"/>
        <charset val="1"/>
      </rPr>
      <t xml:space="preserve">1</t>
    </r>
    <r>
      <rPr>
        <sz val="10"/>
        <color rgb="FF111114"/>
        <rFont val="Noto Sans CJK SC"/>
        <family val="2"/>
      </rPr>
      <t xml:space="preserve">년 이내 입찰공고일이 도래하는 입찰에는 하도급대금 직불 확약서를 낸 경우에만 참가가 허용됩니다</t>
    </r>
    <r>
      <rPr>
        <sz val="10"/>
        <color rgb="FF111114"/>
        <rFont val="Arial"/>
        <family val="0"/>
        <charset val="1"/>
      </rPr>
      <t xml:space="preserve">.</t>
    </r>
  </si>
  <si>
    <r>
      <rPr>
        <b val="true"/>
        <sz val="12"/>
        <color rgb="FF111114"/>
        <rFont val="Noto Sans CJK SC"/>
        <family val="2"/>
      </rPr>
      <t xml:space="preserve">과업 변경 — 법 제</t>
    </r>
    <r>
      <rPr>
        <b val="true"/>
        <sz val="12"/>
        <color rgb="FF111114"/>
        <rFont val="Arial"/>
        <family val="0"/>
        <charset val="1"/>
      </rPr>
      <t xml:space="preserve">19</t>
    </r>
    <r>
      <rPr>
        <b val="true"/>
        <sz val="12"/>
        <color rgb="FF111114"/>
        <rFont val="Noto Sans CJK SC"/>
        <family val="2"/>
      </rPr>
      <t xml:space="preserve">조 </t>
    </r>
    <r>
      <rPr>
        <b val="true"/>
        <sz val="12"/>
        <color rgb="FF111114"/>
        <rFont val="Arial"/>
        <family val="0"/>
        <charset val="1"/>
      </rPr>
      <t xml:space="preserve">· </t>
    </r>
    <r>
      <rPr>
        <b val="true"/>
        <sz val="12"/>
        <color rgb="FF111114"/>
        <rFont val="Noto Sans CJK SC"/>
        <family val="2"/>
      </rPr>
      <t xml:space="preserve">시행령 제</t>
    </r>
    <r>
      <rPr>
        <b val="true"/>
        <sz val="12"/>
        <color rgb="FF111114"/>
        <rFont val="Arial"/>
        <family val="0"/>
        <charset val="1"/>
      </rPr>
      <t xml:space="preserve">66</t>
    </r>
    <r>
      <rPr>
        <b val="true"/>
        <sz val="12"/>
        <color rgb="FF111114"/>
        <rFont val="Noto Sans CJK SC"/>
        <family val="2"/>
      </rPr>
      <t xml:space="preserve">조</t>
    </r>
  </si>
  <si>
    <r>
      <rPr>
        <sz val="10"/>
        <color rgb="FF111114"/>
        <rFont val="Noto Sans CJK SC"/>
        <family val="2"/>
      </rPr>
      <t xml:space="preserve">물가변동</t>
    </r>
    <r>
      <rPr>
        <sz val="10"/>
        <color rgb="FF111114"/>
        <rFont val="Arial"/>
        <family val="0"/>
        <charset val="1"/>
      </rPr>
      <t xml:space="preserve">, </t>
    </r>
    <r>
      <rPr>
        <sz val="10"/>
        <color rgb="FF111114"/>
        <rFont val="Noto Sans CJK SC"/>
        <family val="2"/>
      </rPr>
      <t xml:space="preserve">설계변경</t>
    </r>
    <r>
      <rPr>
        <sz val="10"/>
        <color rgb="FF111114"/>
        <rFont val="Arial"/>
        <family val="0"/>
        <charset val="1"/>
      </rPr>
      <t xml:space="preserve">, </t>
    </r>
    <r>
      <rPr>
        <sz val="10"/>
        <color rgb="FF111114"/>
        <rFont val="Noto Sans CJK SC"/>
        <family val="2"/>
      </rPr>
      <t xml:space="preserve">그 밖에 계약내용의 변경으로 계약금액을 조정할 필요가 있으면 조정합니다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다만 시행령 제</t>
    </r>
    <r>
      <rPr>
        <sz val="10"/>
        <color rgb="FF111114"/>
        <rFont val="Arial"/>
        <family val="0"/>
        <charset val="1"/>
      </rPr>
      <t xml:space="preserve">66</t>
    </r>
    <r>
      <rPr>
        <sz val="10"/>
        <color rgb="FF111114"/>
        <rFont val="Noto Sans CJK SC"/>
        <family val="2"/>
      </rPr>
      <t xml:space="preserve">조제</t>
    </r>
    <r>
      <rPr>
        <sz val="10"/>
        <color rgb="FF111114"/>
        <rFont val="Arial"/>
        <family val="0"/>
        <charset val="1"/>
      </rPr>
      <t xml:space="preserve">1</t>
    </r>
    <r>
      <rPr>
        <sz val="10"/>
        <color rgb="FF111114"/>
        <rFont val="Noto Sans CJK SC"/>
        <family val="2"/>
      </rPr>
      <t xml:space="preserve">항은 그 조정을 「실비를 초과하지 아니하는 범위」로 한정합니다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이익까지 얹어 주는 구조가 아니라는 뜻입니다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그래서 이 탭의 값은 금액보다 기록에 있습니다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요청이 온 날 적어 두면 선이 그어집니다</t>
    </r>
    <r>
      <rPr>
        <sz val="10"/>
        <color rgb="FF111114"/>
        <rFont val="Arial"/>
        <family val="0"/>
        <charset val="1"/>
      </rPr>
      <t xml:space="preserve">.</t>
    </r>
  </si>
  <si>
    <t xml:space="preserve">이 시트가 하지 않는 것</t>
  </si>
  <si>
    <r>
      <rPr>
        <sz val="10"/>
        <color rgb="FF111114"/>
        <rFont val="Noto Sans CJK SC"/>
        <family val="2"/>
      </rPr>
      <t xml:space="preserve">지방자치단체와의 계약은 지방계약법과 그 시행령</t>
    </r>
    <r>
      <rPr>
        <sz val="10"/>
        <color rgb="FF111114"/>
        <rFont val="Arial"/>
        <family val="0"/>
        <charset val="1"/>
      </rPr>
      <t xml:space="preserve">·</t>
    </r>
    <r>
      <rPr>
        <sz val="10"/>
        <color rgb="FF111114"/>
        <rFont val="Noto Sans CJK SC"/>
        <family val="2"/>
      </rPr>
      <t xml:space="preserve">시행규칙이 따로 적용됩니다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숫자가 다른 항목이 있습니다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공기업</t>
    </r>
    <r>
      <rPr>
        <sz val="10"/>
        <color rgb="FF111114"/>
        <rFont val="Arial"/>
        <family val="0"/>
        <charset val="1"/>
      </rPr>
      <t xml:space="preserve">·</t>
    </r>
    <r>
      <rPr>
        <sz val="10"/>
        <color rgb="FF111114"/>
        <rFont val="Noto Sans CJK SC"/>
        <family val="2"/>
      </rPr>
      <t xml:space="preserve">준정부기관도 자체 규정을 둡니다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이 시트는 국가계약법을 기준으로 만든 계산 도구이므로</t>
    </r>
    <r>
      <rPr>
        <sz val="10"/>
        <color rgb="FF111114"/>
        <rFont val="Arial"/>
        <family val="0"/>
        <charset val="1"/>
      </rPr>
      <t xml:space="preserve">, </t>
    </r>
    <r>
      <rPr>
        <sz val="10"/>
        <color rgb="FF111114"/>
        <rFont val="Noto Sans CJK SC"/>
        <family val="2"/>
      </rPr>
      <t xml:space="preserve">실제 판단은 우리 계약의 발주기관에 맞는 법령과 계약 문서를 보고 하십시오</t>
    </r>
    <r>
      <rPr>
        <sz val="10"/>
        <color rgb="FF111114"/>
        <rFont val="Arial"/>
        <family val="0"/>
        <charset val="1"/>
      </rPr>
      <t xml:space="preserve">.</t>
    </r>
  </si>
  <si>
    <t xml:space="preserve">칸 색 안내</t>
  </si>
  <si>
    <t xml:space="preserve">파란 글자</t>
  </si>
  <si>
    <r>
      <rPr>
        <sz val="10"/>
        <color rgb="FF111114"/>
        <rFont val="Noto Sans CJK SC"/>
        <family val="2"/>
      </rPr>
      <t xml:space="preserve">직접 넣는 숫자입니다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여기만 고치십시오</t>
    </r>
    <r>
      <rPr>
        <sz val="10"/>
        <color rgb="FF111114"/>
        <rFont val="Arial"/>
        <family val="0"/>
        <charset val="1"/>
      </rPr>
      <t xml:space="preserve">.</t>
    </r>
  </si>
  <si>
    <t xml:space="preserve">검은 글자</t>
  </si>
  <si>
    <r>
      <rPr>
        <sz val="10"/>
        <color rgb="FF111114"/>
        <rFont val="Noto Sans CJK SC"/>
        <family val="2"/>
      </rPr>
      <t xml:space="preserve">수식입니다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건드리면 계산이 깨집니다</t>
    </r>
    <r>
      <rPr>
        <sz val="10"/>
        <color rgb="FF111114"/>
        <rFont val="Arial"/>
        <family val="0"/>
        <charset val="1"/>
      </rPr>
      <t xml:space="preserve">.</t>
    </r>
  </si>
  <si>
    <t xml:space="preserve">초록 글자</t>
  </si>
  <si>
    <r>
      <rPr>
        <sz val="10"/>
        <color rgb="FF111114"/>
        <rFont val="Noto Sans CJK SC"/>
        <family val="2"/>
      </rPr>
      <t xml:space="preserve">다른 탭에서 가져온 값입니다</t>
    </r>
    <r>
      <rPr>
        <sz val="10"/>
        <color rgb="FF111114"/>
        <rFont val="Arial"/>
        <family val="0"/>
        <charset val="1"/>
      </rPr>
      <t xml:space="preserve">.</t>
    </r>
  </si>
  <si>
    <t xml:space="preserve">노란 칸</t>
  </si>
  <si>
    <r>
      <rPr>
        <sz val="10"/>
        <color rgb="FF111114"/>
        <rFont val="Noto Sans CJK SC"/>
        <family val="2"/>
      </rPr>
      <t xml:space="preserve">반드시 채워야 하는 칸입니다</t>
    </r>
    <r>
      <rPr>
        <sz val="10"/>
        <color rgb="FF111114"/>
        <rFont val="Arial"/>
        <family val="0"/>
        <charset val="1"/>
      </rPr>
      <t xml:space="preserve">.</t>
    </r>
  </si>
  <si>
    <r>
      <rPr>
        <i val="true"/>
        <sz val="9"/>
        <color rgb="FF6B6B70"/>
        <rFont val="Noto Sans CJK SC"/>
        <family val="2"/>
      </rPr>
      <t xml:space="preserve">이 시트는 판단을 돕는 도구입니다</t>
    </r>
    <r>
      <rPr>
        <i val="true"/>
        <sz val="9"/>
        <color rgb="FF6B6B70"/>
        <rFont val="Arial"/>
        <family val="0"/>
        <charset val="1"/>
      </rPr>
      <t xml:space="preserve">. </t>
    </r>
    <r>
      <rPr>
        <i val="true"/>
        <sz val="9"/>
        <color rgb="FF6B6B70"/>
        <rFont val="Noto Sans CJK SC"/>
        <family val="2"/>
      </rPr>
      <t xml:space="preserve">법률 자문이 아니며 변호사 검토를 대신하지 않습니다</t>
    </r>
    <r>
      <rPr>
        <i val="true"/>
        <sz val="9"/>
        <color rgb="FF6B6B70"/>
        <rFont val="Arial"/>
        <family val="0"/>
        <charset val="1"/>
      </rPr>
      <t xml:space="preserve">.</t>
    </r>
  </si>
  <si>
    <t xml:space="preserve">계약 종류</t>
  </si>
  <si>
    <t xml:space="preserve">지체상금률</t>
  </si>
  <si>
    <t xml:space="preserve">근거</t>
  </si>
  <si>
    <t xml:space="preserve">공사</t>
  </si>
  <si>
    <r>
      <rPr>
        <i val="true"/>
        <sz val="9"/>
        <color rgb="FF6B6B70"/>
        <rFont val="Noto Sans CJK SC"/>
        <family val="2"/>
      </rPr>
      <t xml:space="preserve">시행규칙 제</t>
    </r>
    <r>
      <rPr>
        <i val="true"/>
        <sz val="9"/>
        <color rgb="FF6B6B70"/>
        <rFont val="Arial"/>
        <family val="0"/>
        <charset val="1"/>
      </rPr>
      <t xml:space="preserve">75</t>
    </r>
    <r>
      <rPr>
        <i val="true"/>
        <sz val="9"/>
        <color rgb="FF6B6B70"/>
        <rFont val="Noto Sans CJK SC"/>
        <family val="2"/>
      </rPr>
      <t xml:space="preserve">조제</t>
    </r>
    <r>
      <rPr>
        <i val="true"/>
        <sz val="9"/>
        <color rgb="FF6B6B70"/>
        <rFont val="Arial"/>
        <family val="0"/>
        <charset val="1"/>
      </rPr>
      <t xml:space="preserve">1</t>
    </r>
    <r>
      <rPr>
        <i val="true"/>
        <sz val="9"/>
        <color rgb="FF6B6B70"/>
        <rFont val="Noto Sans CJK SC"/>
        <family val="2"/>
      </rPr>
      <t xml:space="preserve">호</t>
    </r>
  </si>
  <si>
    <r>
      <rPr>
        <sz val="10"/>
        <color rgb="FF111114"/>
        <rFont val="Noto Sans CJK SC"/>
        <family val="2"/>
      </rPr>
      <t xml:space="preserve">물품의 제조</t>
    </r>
    <r>
      <rPr>
        <sz val="10"/>
        <color rgb="FF111114"/>
        <rFont val="Arial"/>
        <family val="0"/>
        <charset val="1"/>
      </rPr>
      <t xml:space="preserve">·</t>
    </r>
    <r>
      <rPr>
        <sz val="10"/>
        <color rgb="FF111114"/>
        <rFont val="Noto Sans CJK SC"/>
        <family val="2"/>
      </rPr>
      <t xml:space="preserve">구매</t>
    </r>
  </si>
  <si>
    <r>
      <rPr>
        <i val="true"/>
        <sz val="9"/>
        <color rgb="FF6B6B70"/>
        <rFont val="Noto Sans CJK SC"/>
        <family val="2"/>
      </rPr>
      <t xml:space="preserve">시행규칙 제</t>
    </r>
    <r>
      <rPr>
        <i val="true"/>
        <sz val="9"/>
        <color rgb="FF6B6B70"/>
        <rFont val="Arial"/>
        <family val="0"/>
        <charset val="1"/>
      </rPr>
      <t xml:space="preserve">75</t>
    </r>
    <r>
      <rPr>
        <i val="true"/>
        <sz val="9"/>
        <color rgb="FF6B6B70"/>
        <rFont val="Noto Sans CJK SC"/>
        <family val="2"/>
      </rPr>
      <t xml:space="preserve">조제</t>
    </r>
    <r>
      <rPr>
        <i val="true"/>
        <sz val="9"/>
        <color rgb="FF6B6B70"/>
        <rFont val="Arial"/>
        <family val="0"/>
        <charset val="1"/>
      </rPr>
      <t xml:space="preserve">2</t>
    </r>
    <r>
      <rPr>
        <i val="true"/>
        <sz val="9"/>
        <color rgb="FF6B6B70"/>
        <rFont val="Noto Sans CJK SC"/>
        <family val="2"/>
      </rPr>
      <t xml:space="preserve">호</t>
    </r>
  </si>
  <si>
    <r>
      <rPr>
        <sz val="10"/>
        <color rgb="FF111114"/>
        <rFont val="Noto Sans CJK SC"/>
        <family val="2"/>
      </rPr>
      <t xml:space="preserve">물품 수리</t>
    </r>
    <r>
      <rPr>
        <sz val="10"/>
        <color rgb="FF111114"/>
        <rFont val="Arial"/>
        <family val="0"/>
        <charset val="1"/>
      </rPr>
      <t xml:space="preserve">·</t>
    </r>
    <r>
      <rPr>
        <sz val="10"/>
        <color rgb="FF111114"/>
        <rFont val="Noto Sans CJK SC"/>
        <family val="2"/>
      </rPr>
      <t xml:space="preserve">가공</t>
    </r>
    <r>
      <rPr>
        <sz val="10"/>
        <color rgb="FF111114"/>
        <rFont val="Arial"/>
        <family val="0"/>
        <charset val="1"/>
      </rPr>
      <t xml:space="preserve">·</t>
    </r>
    <r>
      <rPr>
        <sz val="10"/>
        <color rgb="FF111114"/>
        <rFont val="Noto Sans CJK SC"/>
        <family val="2"/>
      </rPr>
      <t xml:space="preserve">대여</t>
    </r>
    <r>
      <rPr>
        <sz val="10"/>
        <color rgb="FF111114"/>
        <rFont val="Arial"/>
        <family val="0"/>
        <charset val="1"/>
      </rPr>
      <t xml:space="preserve">, </t>
    </r>
    <r>
      <rPr>
        <sz val="10"/>
        <color rgb="FF111114"/>
        <rFont val="Noto Sans CJK SC"/>
        <family val="2"/>
      </rPr>
      <t xml:space="preserve">용역</t>
    </r>
  </si>
  <si>
    <r>
      <rPr>
        <i val="true"/>
        <sz val="9"/>
        <color rgb="FF6B6B70"/>
        <rFont val="Noto Sans CJK SC"/>
        <family val="2"/>
      </rPr>
      <t xml:space="preserve">시행규칙 제</t>
    </r>
    <r>
      <rPr>
        <i val="true"/>
        <sz val="9"/>
        <color rgb="FF6B6B70"/>
        <rFont val="Arial"/>
        <family val="0"/>
        <charset val="1"/>
      </rPr>
      <t xml:space="preserve">75</t>
    </r>
    <r>
      <rPr>
        <i val="true"/>
        <sz val="9"/>
        <color rgb="FF6B6B70"/>
        <rFont val="Noto Sans CJK SC"/>
        <family val="2"/>
      </rPr>
      <t xml:space="preserve">조제</t>
    </r>
    <r>
      <rPr>
        <i val="true"/>
        <sz val="9"/>
        <color rgb="FF6B6B70"/>
        <rFont val="Arial"/>
        <family val="0"/>
        <charset val="1"/>
      </rPr>
      <t xml:space="preserve">3</t>
    </r>
    <r>
      <rPr>
        <i val="true"/>
        <sz val="9"/>
        <color rgb="FF6B6B70"/>
        <rFont val="Noto Sans CJK SC"/>
        <family val="2"/>
      </rPr>
      <t xml:space="preserve">호</t>
    </r>
  </si>
  <si>
    <r>
      <rPr>
        <sz val="10"/>
        <color rgb="FF111114"/>
        <rFont val="Noto Sans CJK SC"/>
        <family val="2"/>
      </rPr>
      <t xml:space="preserve">군용 음식료품 제조</t>
    </r>
    <r>
      <rPr>
        <sz val="10"/>
        <color rgb="FF111114"/>
        <rFont val="Arial"/>
        <family val="0"/>
        <charset val="1"/>
      </rPr>
      <t xml:space="preserve">·</t>
    </r>
    <r>
      <rPr>
        <sz val="10"/>
        <color rgb="FF111114"/>
        <rFont val="Noto Sans CJK SC"/>
        <family val="2"/>
      </rPr>
      <t xml:space="preserve">구매</t>
    </r>
  </si>
  <si>
    <r>
      <rPr>
        <i val="true"/>
        <sz val="9"/>
        <color rgb="FF6B6B70"/>
        <rFont val="Noto Sans CJK SC"/>
        <family val="2"/>
      </rPr>
      <t xml:space="preserve">시행규칙 제</t>
    </r>
    <r>
      <rPr>
        <i val="true"/>
        <sz val="9"/>
        <color rgb="FF6B6B70"/>
        <rFont val="Arial"/>
        <family val="0"/>
        <charset val="1"/>
      </rPr>
      <t xml:space="preserve">75</t>
    </r>
    <r>
      <rPr>
        <i val="true"/>
        <sz val="9"/>
        <color rgb="FF6B6B70"/>
        <rFont val="Noto Sans CJK SC"/>
        <family val="2"/>
      </rPr>
      <t xml:space="preserve">조제</t>
    </r>
    <r>
      <rPr>
        <i val="true"/>
        <sz val="9"/>
        <color rgb="FF6B6B70"/>
        <rFont val="Arial"/>
        <family val="0"/>
        <charset val="1"/>
      </rPr>
      <t xml:space="preserve">4</t>
    </r>
    <r>
      <rPr>
        <i val="true"/>
        <sz val="9"/>
        <color rgb="FF6B6B70"/>
        <rFont val="Noto Sans CJK SC"/>
        <family val="2"/>
      </rPr>
      <t xml:space="preserve">호</t>
    </r>
  </si>
  <si>
    <r>
      <rPr>
        <sz val="10"/>
        <color rgb="FF111114"/>
        <rFont val="Noto Sans CJK SC"/>
        <family val="2"/>
      </rPr>
      <t xml:space="preserve">운송</t>
    </r>
    <r>
      <rPr>
        <sz val="10"/>
        <color rgb="FF111114"/>
        <rFont val="Arial"/>
        <family val="0"/>
        <charset val="1"/>
      </rPr>
      <t xml:space="preserve">·</t>
    </r>
    <r>
      <rPr>
        <sz val="10"/>
        <color rgb="FF111114"/>
        <rFont val="Noto Sans CJK SC"/>
        <family val="2"/>
      </rPr>
      <t xml:space="preserve">보관 및 양곡가공</t>
    </r>
  </si>
  <si>
    <r>
      <rPr>
        <i val="true"/>
        <sz val="9"/>
        <color rgb="FF6B6B70"/>
        <rFont val="Noto Sans CJK SC"/>
        <family val="2"/>
      </rPr>
      <t xml:space="preserve">시행규칙 제</t>
    </r>
    <r>
      <rPr>
        <i val="true"/>
        <sz val="9"/>
        <color rgb="FF6B6B70"/>
        <rFont val="Arial"/>
        <family val="0"/>
        <charset val="1"/>
      </rPr>
      <t xml:space="preserve">75</t>
    </r>
    <r>
      <rPr>
        <i val="true"/>
        <sz val="9"/>
        <color rgb="FF6B6B70"/>
        <rFont val="Noto Sans CJK SC"/>
        <family val="2"/>
      </rPr>
      <t xml:space="preserve">조제</t>
    </r>
    <r>
      <rPr>
        <i val="true"/>
        <sz val="9"/>
        <color rgb="FF6B6B70"/>
        <rFont val="Arial"/>
        <family val="0"/>
        <charset val="1"/>
      </rPr>
      <t xml:space="preserve">5</t>
    </r>
    <r>
      <rPr>
        <i val="true"/>
        <sz val="9"/>
        <color rgb="FF6B6B70"/>
        <rFont val="Noto Sans CJK SC"/>
        <family val="2"/>
      </rPr>
      <t xml:space="preserve">호</t>
    </r>
  </si>
  <si>
    <r>
      <rPr>
        <i val="true"/>
        <sz val="9"/>
        <color rgb="FF6B6B70"/>
        <rFont val="Noto Sans CJK SC"/>
        <family val="2"/>
      </rPr>
      <t xml:space="preserve">이 표는 「계약 등록」 탭이 참조합니다</t>
    </r>
    <r>
      <rPr>
        <i val="true"/>
        <sz val="9"/>
        <color rgb="FF6B6B70"/>
        <rFont val="Arial"/>
        <family val="0"/>
        <charset val="1"/>
      </rPr>
      <t xml:space="preserve">. </t>
    </r>
    <r>
      <rPr>
        <i val="true"/>
        <sz val="9"/>
        <color rgb="FF6B6B70"/>
        <rFont val="Noto Sans CJK SC"/>
        <family val="2"/>
      </rPr>
      <t xml:space="preserve">고치지 마십시오</t>
    </r>
    <r>
      <rPr>
        <i val="true"/>
        <sz val="9"/>
        <color rgb="FF6B6B70"/>
        <rFont val="Arial"/>
        <family val="0"/>
        <charset val="1"/>
      </rPr>
      <t xml:space="preserve">.</t>
    </r>
  </si>
  <si>
    <t xml:space="preserve">계약 등록</t>
  </si>
  <si>
    <r>
      <rPr>
        <i val="true"/>
        <sz val="9"/>
        <color rgb="FF6B6B70"/>
        <rFont val="Noto Sans CJK SC"/>
        <family val="2"/>
      </rPr>
      <t xml:space="preserve">계약 종류를 고르면 지체상금률과 하루당 금액이 자동으로 붙습니다</t>
    </r>
    <r>
      <rPr>
        <i val="true"/>
        <sz val="9"/>
        <color rgb="FF6B6B70"/>
        <rFont val="Arial"/>
        <family val="0"/>
        <charset val="1"/>
      </rPr>
      <t xml:space="preserve">.</t>
    </r>
  </si>
  <si>
    <t xml:space="preserve">번호</t>
  </si>
  <si>
    <t xml:space="preserve">계약명</t>
  </si>
  <si>
    <t xml:space="preserve">발주기관</t>
  </si>
  <si>
    <t xml:space="preserve">계약금액</t>
  </si>
  <si>
    <t xml:space="preserve">착수일</t>
  </si>
  <si>
    <r>
      <rPr>
        <b val="true"/>
        <sz val="10"/>
        <color rgb="FF111114"/>
        <rFont val="Noto Sans CJK SC"/>
        <family val="2"/>
      </rPr>
      <t xml:space="preserve">납품</t>
    </r>
    <r>
      <rPr>
        <b val="true"/>
        <sz val="10"/>
        <color rgb="FF111114"/>
        <rFont val="Arial"/>
        <family val="0"/>
        <charset val="1"/>
      </rPr>
      <t xml:space="preserve">·</t>
    </r>
    <r>
      <rPr>
        <b val="true"/>
        <sz val="10"/>
        <color rgb="FF111114"/>
        <rFont val="Noto Sans CJK SC"/>
        <family val="2"/>
      </rPr>
      <t xml:space="preserve">준공기한</t>
    </r>
  </si>
  <si>
    <t xml:space="preserve">요율</t>
  </si>
  <si>
    <t xml:space="preserve">하루당 지체상금</t>
  </si>
  <si>
    <r>
      <rPr>
        <b val="true"/>
        <sz val="10"/>
        <color rgb="FF111114"/>
        <rFont val="Noto Sans CJK SC"/>
        <family val="2"/>
      </rPr>
      <t xml:space="preserve">지체상금 상한</t>
    </r>
    <r>
      <rPr>
        <b val="true"/>
        <sz val="10"/>
        <color rgb="FF111114"/>
        <rFont val="Arial"/>
        <family val="0"/>
        <charset val="1"/>
      </rPr>
      <t xml:space="preserve">(30%)</t>
    </r>
  </si>
  <si>
    <t xml:space="preserve">남은 일수</t>
  </si>
  <si>
    <t xml:space="preserve">상태</t>
  </si>
  <si>
    <t xml:space="preserve">○○청 데이터 분석 용역</t>
  </si>
  <si>
    <t xml:space="preserve">○○청</t>
  </si>
  <si>
    <r>
      <rPr>
        <sz val="10"/>
        <color rgb="FF0000FF"/>
        <rFont val="Noto Sans CJK SC"/>
        <family val="2"/>
      </rPr>
      <t xml:space="preserve">물품 수리</t>
    </r>
    <r>
      <rPr>
        <sz val="10"/>
        <color rgb="FF0000FF"/>
        <rFont val="Arial"/>
        <family val="0"/>
        <charset val="1"/>
      </rPr>
      <t xml:space="preserve">·</t>
    </r>
    <r>
      <rPr>
        <sz val="10"/>
        <color rgb="FF0000FF"/>
        <rFont val="Noto Sans CJK SC"/>
        <family val="2"/>
      </rPr>
      <t xml:space="preserve">가공</t>
    </r>
    <r>
      <rPr>
        <sz val="10"/>
        <color rgb="FF0000FF"/>
        <rFont val="Arial"/>
        <family val="0"/>
        <charset val="1"/>
      </rPr>
      <t xml:space="preserve">·</t>
    </r>
    <r>
      <rPr>
        <sz val="10"/>
        <color rgb="FF0000FF"/>
        <rFont val="Noto Sans CJK SC"/>
        <family val="2"/>
      </rPr>
      <t xml:space="preserve">대여</t>
    </r>
    <r>
      <rPr>
        <sz val="10"/>
        <color rgb="FF0000FF"/>
        <rFont val="Arial"/>
        <family val="0"/>
        <charset val="1"/>
      </rPr>
      <t xml:space="preserve">, </t>
    </r>
    <r>
      <rPr>
        <sz val="10"/>
        <color rgb="FF0000FF"/>
        <rFont val="Noto Sans CJK SC"/>
        <family val="2"/>
      </rPr>
      <t xml:space="preserve">용역</t>
    </r>
  </si>
  <si>
    <t xml:space="preserve">△△공단 장비 납품</t>
  </si>
  <si>
    <t xml:space="preserve">△△공단</t>
  </si>
  <si>
    <r>
      <rPr>
        <sz val="10"/>
        <color rgb="FF0000FF"/>
        <rFont val="Noto Sans CJK SC"/>
        <family val="2"/>
      </rPr>
      <t xml:space="preserve">물품의 제조</t>
    </r>
    <r>
      <rPr>
        <sz val="10"/>
        <color rgb="FF0000FF"/>
        <rFont val="Arial"/>
        <family val="0"/>
        <charset val="1"/>
      </rPr>
      <t xml:space="preserve">·</t>
    </r>
    <r>
      <rPr>
        <sz val="10"/>
        <color rgb="FF0000FF"/>
        <rFont val="Noto Sans CJK SC"/>
        <family val="2"/>
      </rPr>
      <t xml:space="preserve">구매</t>
    </r>
  </si>
  <si>
    <r>
      <rPr>
        <i val="true"/>
        <sz val="9"/>
        <color rgb="FF6B6B70"/>
        <rFont val="Noto Sans CJK SC"/>
        <family val="2"/>
      </rPr>
      <t xml:space="preserve">첫 두 줄은 보기 예시입니다</t>
    </r>
    <r>
      <rPr>
        <i val="true"/>
        <sz val="9"/>
        <color rgb="FF6B6B70"/>
        <rFont val="Arial"/>
        <family val="0"/>
        <charset val="1"/>
      </rPr>
      <t xml:space="preserve">. </t>
    </r>
    <r>
      <rPr>
        <i val="true"/>
        <sz val="9"/>
        <color rgb="FF6B6B70"/>
        <rFont val="Noto Sans CJK SC"/>
        <family val="2"/>
      </rPr>
      <t xml:space="preserve">지우고 쓰십시오</t>
    </r>
    <r>
      <rPr>
        <i val="true"/>
        <sz val="9"/>
        <color rgb="FF6B6B70"/>
        <rFont val="Arial"/>
        <family val="0"/>
        <charset val="1"/>
      </rPr>
      <t xml:space="preserve">.</t>
    </r>
  </si>
  <si>
    <r>
      <rPr>
        <i val="true"/>
        <sz val="9"/>
        <color rgb="FF6B6B70"/>
        <rFont val="Noto Sans CJK SC"/>
        <family val="2"/>
      </rPr>
      <t xml:space="preserve">계약 종류는 계약서 제목이 아니라 계약의 성격으로 고르십시오</t>
    </r>
    <r>
      <rPr>
        <i val="true"/>
        <sz val="9"/>
        <color rgb="FF6B6B70"/>
        <rFont val="Arial"/>
        <family val="0"/>
        <charset val="1"/>
      </rPr>
      <t xml:space="preserve">. </t>
    </r>
    <r>
      <rPr>
        <i val="true"/>
        <sz val="9"/>
        <color rgb="FF6B6B70"/>
        <rFont val="Noto Sans CJK SC"/>
        <family val="2"/>
      </rPr>
      <t xml:space="preserve">애매하면 발주기관에 물어보는 편이 빠릅니다</t>
    </r>
    <r>
      <rPr>
        <i val="true"/>
        <sz val="9"/>
        <color rgb="FF6B6B70"/>
        <rFont val="Arial"/>
        <family val="0"/>
        <charset val="1"/>
      </rPr>
      <t xml:space="preserve">.</t>
    </r>
  </si>
  <si>
    <t xml:space="preserve">지체상금 계산</t>
  </si>
  <si>
    <r>
      <rPr>
        <i val="true"/>
        <sz val="9"/>
        <color rgb="FF6B6B70"/>
        <rFont val="Noto Sans CJK SC"/>
        <family val="2"/>
      </rPr>
      <t xml:space="preserve">넘기고 나서가 아니라 넘기기 전에 보는 표입니다</t>
    </r>
    <r>
      <rPr>
        <i val="true"/>
        <sz val="9"/>
        <color rgb="FF6B6B70"/>
        <rFont val="Arial"/>
        <family val="0"/>
        <charset val="1"/>
      </rPr>
      <t xml:space="preserve">.</t>
    </r>
  </si>
  <si>
    <t xml:space="preserve">납품기한</t>
  </si>
  <si>
    <t xml:space="preserve">실제 완료일</t>
  </si>
  <si>
    <t xml:space="preserve">인정 제외일</t>
  </si>
  <si>
    <t xml:space="preserve">지체일수</t>
  </si>
  <si>
    <t xml:space="preserve">기납부 인수금액</t>
  </si>
  <si>
    <t xml:space="preserve">기준금액</t>
  </si>
  <si>
    <t xml:space="preserve">지체상금</t>
  </si>
  <si>
    <t xml:space="preserve">상한 도달</t>
  </si>
  <si>
    <t xml:space="preserve">합계</t>
  </si>
  <si>
    <r>
      <rPr>
        <i val="true"/>
        <sz val="9"/>
        <color rgb="FF6B6B70"/>
        <rFont val="Noto Sans CJK SC"/>
        <family val="2"/>
      </rPr>
      <t xml:space="preserve">인정 제외일 — 발주기관이 자료를 늦게 줬거나 현장 출입이 막힌 일수처럼 우리 책임이 아닌 날짜를 넣습니다</t>
    </r>
    <r>
      <rPr>
        <i val="true"/>
        <sz val="9"/>
        <color rgb="FF6B6B70"/>
        <rFont val="Arial"/>
        <family val="0"/>
        <charset val="1"/>
      </rPr>
      <t xml:space="preserve">. </t>
    </r>
    <r>
      <rPr>
        <i val="true"/>
        <sz val="9"/>
        <color rgb="FF6B6B70"/>
        <rFont val="Noto Sans CJK SC"/>
        <family val="2"/>
      </rPr>
      <t xml:space="preserve">인정을 받으려면 메일이나 공문 기록이 있어야 합니다</t>
    </r>
    <r>
      <rPr>
        <i val="true"/>
        <sz val="9"/>
        <color rgb="FF6B6B70"/>
        <rFont val="Arial"/>
        <family val="0"/>
        <charset val="1"/>
      </rPr>
      <t xml:space="preserve">.</t>
    </r>
  </si>
  <si>
    <r>
      <rPr>
        <i val="true"/>
        <sz val="9"/>
        <color rgb="FF6B6B70"/>
        <rFont val="Noto Sans CJK SC"/>
        <family val="2"/>
      </rPr>
      <t xml:space="preserve">기납부 인수금액 — 검사를 거쳐 인수받은 부분이 있으면 그 금액을 넣습니다</t>
    </r>
    <r>
      <rPr>
        <i val="true"/>
        <sz val="9"/>
        <color rgb="FF6B6B70"/>
        <rFont val="Arial"/>
        <family val="0"/>
        <charset val="1"/>
      </rPr>
      <t xml:space="preserve">. </t>
    </r>
    <r>
      <rPr>
        <i val="true"/>
        <sz val="9"/>
        <color rgb="FF6B6B70"/>
        <rFont val="Noto Sans CJK SC"/>
        <family val="2"/>
      </rPr>
      <t xml:space="preserve">나눌 수 있는 완성부분으로 인수한 경우에 한합니다</t>
    </r>
    <r>
      <rPr>
        <i val="true"/>
        <sz val="9"/>
        <color rgb="FF6B6B70"/>
        <rFont val="Arial"/>
        <family val="0"/>
        <charset val="1"/>
      </rPr>
      <t xml:space="preserve">.</t>
    </r>
  </si>
  <si>
    <t xml:space="preserve">검사와 대금</t>
  </si>
  <si>
    <r>
      <rPr>
        <i val="true"/>
        <sz val="9"/>
        <color rgb="FF6B6B70"/>
        <rFont val="Noto Sans CJK SC"/>
        <family val="2"/>
      </rPr>
      <t xml:space="preserve">두 시계 모두 우리 쪽 행동으로 시작합니다</t>
    </r>
    <r>
      <rPr>
        <i val="true"/>
        <sz val="9"/>
        <color rgb="FF6B6B70"/>
        <rFont val="Arial"/>
        <family val="0"/>
        <charset val="1"/>
      </rPr>
      <t xml:space="preserve">. </t>
    </r>
    <r>
      <rPr>
        <i val="true"/>
        <sz val="9"/>
        <color rgb="FF6B6B70"/>
        <rFont val="Noto Sans CJK SC"/>
        <family val="2"/>
      </rPr>
      <t xml:space="preserve">통지와 청구를 문서로 남기십시오</t>
    </r>
    <r>
      <rPr>
        <i val="true"/>
        <sz val="9"/>
        <color rgb="FF6B6B70"/>
        <rFont val="Arial"/>
        <family val="0"/>
        <charset val="1"/>
      </rPr>
      <t xml:space="preserve">.</t>
    </r>
  </si>
  <si>
    <t xml:space="preserve">구분</t>
  </si>
  <si>
    <t xml:space="preserve">이행완료 통지일</t>
  </si>
  <si>
    <r>
      <rPr>
        <b val="true"/>
        <sz val="10"/>
        <color rgb="FF111114"/>
        <rFont val="Noto Sans CJK SC"/>
        <family val="2"/>
      </rPr>
      <t xml:space="preserve">검사 기한</t>
    </r>
    <r>
      <rPr>
        <b val="true"/>
        <sz val="10"/>
        <color rgb="FF111114"/>
        <rFont val="Arial"/>
        <family val="0"/>
        <charset val="1"/>
      </rPr>
      <t xml:space="preserve">(+14</t>
    </r>
    <r>
      <rPr>
        <b val="true"/>
        <sz val="10"/>
        <color rgb="FF111114"/>
        <rFont val="Noto Sans CJK SC"/>
        <family val="2"/>
      </rPr>
      <t xml:space="preserve">일</t>
    </r>
    <r>
      <rPr>
        <b val="true"/>
        <sz val="10"/>
        <color rgb="FF111114"/>
        <rFont val="Arial"/>
        <family val="0"/>
        <charset val="1"/>
      </rPr>
      <t xml:space="preserve">)</t>
    </r>
  </si>
  <si>
    <t xml:space="preserve">검사 완료일</t>
  </si>
  <si>
    <t xml:space="preserve">대가 청구일</t>
  </si>
  <si>
    <r>
      <rPr>
        <b val="true"/>
        <sz val="10"/>
        <color rgb="FF111114"/>
        <rFont val="Noto Sans CJK SC"/>
        <family val="2"/>
      </rPr>
      <t xml:space="preserve">지급 기한</t>
    </r>
    <r>
      <rPr>
        <b val="true"/>
        <sz val="10"/>
        <color rgb="FF111114"/>
        <rFont val="Arial"/>
        <family val="0"/>
        <charset val="1"/>
      </rPr>
      <t xml:space="preserve">(+5</t>
    </r>
    <r>
      <rPr>
        <b val="true"/>
        <sz val="10"/>
        <color rgb="FF111114"/>
        <rFont val="Noto Sans CJK SC"/>
        <family val="2"/>
      </rPr>
      <t xml:space="preserve">일</t>
    </r>
    <r>
      <rPr>
        <b val="true"/>
        <sz val="10"/>
        <color rgb="FF111114"/>
        <rFont val="Arial"/>
        <family val="0"/>
        <charset val="1"/>
      </rPr>
      <t xml:space="preserve">)</t>
    </r>
  </si>
  <si>
    <t xml:space="preserve">입금일</t>
  </si>
  <si>
    <t xml:space="preserve">지연일수</t>
  </si>
  <si>
    <r>
      <rPr>
        <sz val="10"/>
        <color rgb="FF0000FF"/>
        <rFont val="Noto Sans CJK SC"/>
        <family val="2"/>
      </rPr>
      <t xml:space="preserve">기성 </t>
    </r>
    <r>
      <rPr>
        <sz val="10"/>
        <color rgb="FF0000FF"/>
        <rFont val="Arial"/>
        <family val="0"/>
        <charset val="1"/>
      </rPr>
      <t xml:space="preserve">1</t>
    </r>
    <r>
      <rPr>
        <sz val="10"/>
        <color rgb="FF0000FF"/>
        <rFont val="Noto Sans CJK SC"/>
        <family val="2"/>
      </rPr>
      <t xml:space="preserve">차</t>
    </r>
  </si>
  <si>
    <r>
      <rPr>
        <i val="true"/>
        <sz val="9"/>
        <color rgb="FF6B6B70"/>
        <rFont val="Noto Sans CJK SC"/>
        <family val="2"/>
      </rPr>
      <t xml:space="preserve">검사 기한 </t>
    </r>
    <r>
      <rPr>
        <i val="true"/>
        <sz val="9"/>
        <color rgb="FF6B6B70"/>
        <rFont val="Arial"/>
        <family val="0"/>
        <charset val="1"/>
      </rPr>
      <t xml:space="preserve">14</t>
    </r>
    <r>
      <rPr>
        <i val="true"/>
        <sz val="9"/>
        <color rgb="FF6B6B70"/>
        <rFont val="Noto Sans CJK SC"/>
        <family val="2"/>
      </rPr>
      <t xml:space="preserve">일은 국가계약법 시행령 제</t>
    </r>
    <r>
      <rPr>
        <i val="true"/>
        <sz val="9"/>
        <color rgb="FF6B6B70"/>
        <rFont val="Arial"/>
        <family val="0"/>
        <charset val="1"/>
      </rPr>
      <t xml:space="preserve">55</t>
    </r>
    <r>
      <rPr>
        <i val="true"/>
        <sz val="9"/>
        <color rgb="FF6B6B70"/>
        <rFont val="Noto Sans CJK SC"/>
        <family val="2"/>
      </rPr>
      <t xml:space="preserve">조제</t>
    </r>
    <r>
      <rPr>
        <i val="true"/>
        <sz val="9"/>
        <color rgb="FF6B6B70"/>
        <rFont val="Arial"/>
        <family val="0"/>
        <charset val="1"/>
      </rPr>
      <t xml:space="preserve">1</t>
    </r>
    <r>
      <rPr>
        <i val="true"/>
        <sz val="9"/>
        <color rgb="FF6B6B70"/>
        <rFont val="Noto Sans CJK SC"/>
        <family val="2"/>
      </rPr>
      <t xml:space="preserve">항</t>
    </r>
    <r>
      <rPr>
        <i val="true"/>
        <sz val="9"/>
        <color rgb="FF6B6B70"/>
        <rFont val="Arial"/>
        <family val="0"/>
        <charset val="1"/>
      </rPr>
      <t xml:space="preserve">, </t>
    </r>
    <r>
      <rPr>
        <i val="true"/>
        <sz val="9"/>
        <color rgb="FF6B6B70"/>
        <rFont val="Noto Sans CJK SC"/>
        <family val="2"/>
      </rPr>
      <t xml:space="preserve">지급 기한 </t>
    </r>
    <r>
      <rPr>
        <i val="true"/>
        <sz val="9"/>
        <color rgb="FF6B6B70"/>
        <rFont val="Arial"/>
        <family val="0"/>
        <charset val="1"/>
      </rPr>
      <t xml:space="preserve">5</t>
    </r>
    <r>
      <rPr>
        <i val="true"/>
        <sz val="9"/>
        <color rgb="FF6B6B70"/>
        <rFont val="Noto Sans CJK SC"/>
        <family val="2"/>
      </rPr>
      <t xml:space="preserve">일은 같은 법 시행령 제</t>
    </r>
    <r>
      <rPr>
        <i val="true"/>
        <sz val="9"/>
        <color rgb="FF6B6B70"/>
        <rFont val="Arial"/>
        <family val="0"/>
        <charset val="1"/>
      </rPr>
      <t xml:space="preserve">58</t>
    </r>
    <r>
      <rPr>
        <i val="true"/>
        <sz val="9"/>
        <color rgb="FF6B6B70"/>
        <rFont val="Noto Sans CJK SC"/>
        <family val="2"/>
      </rPr>
      <t xml:space="preserve">조제</t>
    </r>
    <r>
      <rPr>
        <i val="true"/>
        <sz val="9"/>
        <color rgb="FF6B6B70"/>
        <rFont val="Arial"/>
        <family val="0"/>
        <charset val="1"/>
      </rPr>
      <t xml:space="preserve">1</t>
    </r>
    <r>
      <rPr>
        <i val="true"/>
        <sz val="9"/>
        <color rgb="FF6B6B70"/>
        <rFont val="Noto Sans CJK SC"/>
        <family val="2"/>
      </rPr>
      <t xml:space="preserve">항입니다</t>
    </r>
    <r>
      <rPr>
        <i val="true"/>
        <sz val="9"/>
        <color rgb="FF6B6B70"/>
        <rFont val="Arial"/>
        <family val="0"/>
        <charset val="1"/>
      </rPr>
      <t xml:space="preserve">.</t>
    </r>
  </si>
  <si>
    <r>
      <rPr>
        <i val="true"/>
        <sz val="9"/>
        <color rgb="FF6B6B70"/>
        <rFont val="Noto Sans CJK SC"/>
        <family val="2"/>
      </rPr>
      <t xml:space="preserve">고시가 있는 경우에는 각각 </t>
    </r>
    <r>
      <rPr>
        <i val="true"/>
        <sz val="9"/>
        <color rgb="FF6B6B70"/>
        <rFont val="Arial"/>
        <family val="0"/>
        <charset val="1"/>
      </rPr>
      <t xml:space="preserve">7</t>
    </r>
    <r>
      <rPr>
        <i val="true"/>
        <sz val="9"/>
        <color rgb="FF6B6B70"/>
        <rFont val="Noto Sans CJK SC"/>
        <family val="2"/>
      </rPr>
      <t xml:space="preserve">일과 </t>
    </r>
    <r>
      <rPr>
        <i val="true"/>
        <sz val="9"/>
        <color rgb="FF6B6B70"/>
        <rFont val="Arial"/>
        <family val="0"/>
        <charset val="1"/>
      </rPr>
      <t xml:space="preserve">3</t>
    </r>
    <r>
      <rPr>
        <i val="true"/>
        <sz val="9"/>
        <color rgb="FF6B6B70"/>
        <rFont val="Noto Sans CJK SC"/>
        <family val="2"/>
      </rPr>
      <t xml:space="preserve">일이 됩니다</t>
    </r>
    <r>
      <rPr>
        <i val="true"/>
        <sz val="9"/>
        <color rgb="FF6B6B70"/>
        <rFont val="Arial"/>
        <family val="0"/>
        <charset val="1"/>
      </rPr>
      <t xml:space="preserve">. </t>
    </r>
    <r>
      <rPr>
        <i val="true"/>
        <sz val="9"/>
        <color rgb="FF6B6B70"/>
        <rFont val="Noto Sans CJK SC"/>
        <family val="2"/>
      </rPr>
      <t xml:space="preserve">청구서가 반송되면 반송일부터 재청구일까지는 지급기간에서 빠집니다</t>
    </r>
    <r>
      <rPr>
        <i val="true"/>
        <sz val="9"/>
        <color rgb="FF6B6B70"/>
        <rFont val="Arial"/>
        <family val="0"/>
        <charset val="1"/>
      </rPr>
      <t xml:space="preserve">.</t>
    </r>
  </si>
  <si>
    <r>
      <rPr>
        <i val="true"/>
        <sz val="9"/>
        <color rgb="FF6B6B70"/>
        <rFont val="Noto Sans CJK SC"/>
        <family val="2"/>
      </rPr>
      <t xml:space="preserve">기성부분에 대한 대가는 적어도 </t>
    </r>
    <r>
      <rPr>
        <i val="true"/>
        <sz val="9"/>
        <color rgb="FF6B6B70"/>
        <rFont val="Arial"/>
        <family val="0"/>
        <charset val="1"/>
      </rPr>
      <t xml:space="preserve">30</t>
    </r>
    <r>
      <rPr>
        <i val="true"/>
        <sz val="9"/>
        <color rgb="FF6B6B70"/>
        <rFont val="Noto Sans CJK SC"/>
        <family val="2"/>
      </rPr>
      <t xml:space="preserve">일마다 지급하도록 되어 있습니다</t>
    </r>
    <r>
      <rPr>
        <i val="true"/>
        <sz val="9"/>
        <color rgb="FF6B6B70"/>
        <rFont val="Arial"/>
        <family val="0"/>
        <charset val="1"/>
      </rPr>
      <t xml:space="preserve">. </t>
    </r>
    <r>
      <rPr>
        <i val="true"/>
        <sz val="9"/>
        <color rgb="FF6B6B70"/>
        <rFont val="Noto Sans CJK SC"/>
        <family val="2"/>
      </rPr>
      <t xml:space="preserve">긴 계약은 계약 단계에서 기성 구조를 넣어 두십시오</t>
    </r>
    <r>
      <rPr>
        <i val="true"/>
        <sz val="9"/>
        <color rgb="FF6B6B70"/>
        <rFont val="Arial"/>
        <family val="0"/>
        <charset val="1"/>
      </rPr>
      <t xml:space="preserve">.</t>
    </r>
  </si>
  <si>
    <t xml:space="preserve">하도급 대금 관리</t>
  </si>
  <si>
    <r>
      <rPr>
        <i val="true"/>
        <sz val="9"/>
        <color rgb="FF6B6B70"/>
        <rFont val="Arial"/>
        <family val="0"/>
        <charset val="1"/>
      </rPr>
      <t xml:space="preserve">60</t>
    </r>
    <r>
      <rPr>
        <i val="true"/>
        <sz val="9"/>
        <color rgb="FF6B6B70"/>
        <rFont val="Noto Sans CJK SC"/>
        <family val="2"/>
      </rPr>
      <t xml:space="preserve">일과 </t>
    </r>
    <r>
      <rPr>
        <i val="true"/>
        <sz val="9"/>
        <color rgb="FF6B6B70"/>
        <rFont val="Arial"/>
        <family val="0"/>
        <charset val="1"/>
      </rPr>
      <t xml:space="preserve">15</t>
    </r>
    <r>
      <rPr>
        <i val="true"/>
        <sz val="9"/>
        <color rgb="FF6B6B70"/>
        <rFont val="Noto Sans CJK SC"/>
        <family val="2"/>
      </rPr>
      <t xml:space="preserve">일</t>
    </r>
    <r>
      <rPr>
        <i val="true"/>
        <sz val="9"/>
        <color rgb="FF6B6B70"/>
        <rFont val="Arial"/>
        <family val="0"/>
        <charset val="1"/>
      </rPr>
      <t xml:space="preserve">, </t>
    </r>
    <r>
      <rPr>
        <i val="true"/>
        <sz val="9"/>
        <color rgb="FF6B6B70"/>
        <rFont val="Noto Sans CJK SC"/>
        <family val="2"/>
      </rPr>
      <t xml:space="preserve">두 기한 중 먼저 오는 날이 우리 기한입니다</t>
    </r>
    <r>
      <rPr>
        <i val="true"/>
        <sz val="9"/>
        <color rgb="FF6B6B70"/>
        <rFont val="Arial"/>
        <family val="0"/>
        <charset val="1"/>
      </rPr>
      <t xml:space="preserve">.</t>
    </r>
  </si>
  <si>
    <t xml:space="preserve">원 계약명</t>
  </si>
  <si>
    <t xml:space="preserve">하수급인</t>
  </si>
  <si>
    <t xml:space="preserve">하도급 금액</t>
  </si>
  <si>
    <t xml:space="preserve">목적물 수령일</t>
  </si>
  <si>
    <t xml:space="preserve">약정 지급기일</t>
  </si>
  <si>
    <r>
      <rPr>
        <b val="true"/>
        <sz val="10"/>
        <color rgb="FF111114"/>
        <rFont val="Noto Sans CJK SC"/>
        <family val="2"/>
      </rPr>
      <t xml:space="preserve">법정 상한</t>
    </r>
    <r>
      <rPr>
        <b val="true"/>
        <sz val="10"/>
        <color rgb="FF111114"/>
        <rFont val="Arial"/>
        <family val="0"/>
        <charset val="1"/>
      </rPr>
      <t xml:space="preserve">(+60</t>
    </r>
    <r>
      <rPr>
        <b val="true"/>
        <sz val="10"/>
        <color rgb="FF111114"/>
        <rFont val="Noto Sans CJK SC"/>
        <family val="2"/>
      </rPr>
      <t xml:space="preserve">일</t>
    </r>
    <r>
      <rPr>
        <b val="true"/>
        <sz val="10"/>
        <color rgb="FF111114"/>
        <rFont val="Arial"/>
        <family val="0"/>
        <charset val="1"/>
      </rPr>
      <t xml:space="preserve">)</t>
    </r>
  </si>
  <si>
    <t xml:space="preserve">발주기관 입금일</t>
  </si>
  <si>
    <r>
      <rPr>
        <b val="true"/>
        <sz val="10"/>
        <color rgb="FF111114"/>
        <rFont val="Noto Sans CJK SC"/>
        <family val="2"/>
      </rPr>
      <t xml:space="preserve">입금 기준</t>
    </r>
    <r>
      <rPr>
        <b val="true"/>
        <sz val="10"/>
        <color rgb="FF111114"/>
        <rFont val="Arial"/>
        <family val="0"/>
        <charset val="1"/>
      </rPr>
      <t xml:space="preserve">(+15</t>
    </r>
    <r>
      <rPr>
        <b val="true"/>
        <sz val="10"/>
        <color rgb="FF111114"/>
        <rFont val="Noto Sans CJK SC"/>
        <family val="2"/>
      </rPr>
      <t xml:space="preserve">일</t>
    </r>
    <r>
      <rPr>
        <b val="true"/>
        <sz val="10"/>
        <color rgb="FF111114"/>
        <rFont val="Arial"/>
        <family val="0"/>
        <charset val="1"/>
      </rPr>
      <t xml:space="preserve">)</t>
    </r>
  </si>
  <si>
    <t xml:space="preserve">우리 기한</t>
  </si>
  <si>
    <t xml:space="preserve">실제 지급일</t>
  </si>
  <si>
    <t xml:space="preserve">□□소프트</t>
  </si>
  <si>
    <r>
      <rPr>
        <i val="true"/>
        <sz val="9"/>
        <color rgb="FF6B6B70"/>
        <rFont val="Noto Sans CJK SC"/>
        <family val="2"/>
      </rPr>
      <t xml:space="preserve">약정 지급기일을 비워 두면 법정 상한</t>
    </r>
    <r>
      <rPr>
        <i val="true"/>
        <sz val="9"/>
        <color rgb="FF6B6B70"/>
        <rFont val="Arial"/>
        <family val="0"/>
        <charset val="1"/>
      </rPr>
      <t xml:space="preserve">(</t>
    </r>
    <r>
      <rPr>
        <i val="true"/>
        <sz val="9"/>
        <color rgb="FF6B6B70"/>
        <rFont val="Noto Sans CJK SC"/>
        <family val="2"/>
      </rPr>
      <t xml:space="preserve">수령일</t>
    </r>
    <r>
      <rPr>
        <i val="true"/>
        <sz val="9"/>
        <color rgb="FF6B6B70"/>
        <rFont val="Arial"/>
        <family val="0"/>
        <charset val="1"/>
      </rPr>
      <t xml:space="preserve">+60</t>
    </r>
    <r>
      <rPr>
        <i val="true"/>
        <sz val="9"/>
        <color rgb="FF6B6B70"/>
        <rFont val="Noto Sans CJK SC"/>
        <family val="2"/>
      </rPr>
      <t xml:space="preserve">일</t>
    </r>
    <r>
      <rPr>
        <i val="true"/>
        <sz val="9"/>
        <color rgb="FF6B6B70"/>
        <rFont val="Arial"/>
        <family val="0"/>
        <charset val="1"/>
      </rPr>
      <t xml:space="preserve">)</t>
    </r>
    <r>
      <rPr>
        <i val="true"/>
        <sz val="9"/>
        <color rgb="FF6B6B70"/>
        <rFont val="Noto Sans CJK SC"/>
        <family val="2"/>
      </rPr>
      <t xml:space="preserve">이 기한이 됩니다</t>
    </r>
    <r>
      <rPr>
        <i val="true"/>
        <sz val="9"/>
        <color rgb="FF6B6B70"/>
        <rFont val="Arial"/>
        <family val="0"/>
        <charset val="1"/>
      </rPr>
      <t xml:space="preserve">. </t>
    </r>
    <r>
      <rPr>
        <i val="true"/>
        <sz val="9"/>
        <color rgb="FF6B6B70"/>
        <rFont val="Noto Sans CJK SC"/>
        <family val="2"/>
      </rPr>
      <t xml:space="preserve">하도급법 제</t>
    </r>
    <r>
      <rPr>
        <i val="true"/>
        <sz val="9"/>
        <color rgb="FF6B6B70"/>
        <rFont val="Arial"/>
        <family val="0"/>
        <charset val="1"/>
      </rPr>
      <t xml:space="preserve">13</t>
    </r>
    <r>
      <rPr>
        <i val="true"/>
        <sz val="9"/>
        <color rgb="FF6B6B70"/>
        <rFont val="Noto Sans CJK SC"/>
        <family val="2"/>
      </rPr>
      <t xml:space="preserve">조제</t>
    </r>
    <r>
      <rPr>
        <i val="true"/>
        <sz val="9"/>
        <color rgb="FF6B6B70"/>
        <rFont val="Arial"/>
        <family val="0"/>
        <charset val="1"/>
      </rPr>
      <t xml:space="preserve">2</t>
    </r>
    <r>
      <rPr>
        <i val="true"/>
        <sz val="9"/>
        <color rgb="FF6B6B70"/>
        <rFont val="Noto Sans CJK SC"/>
        <family val="2"/>
      </rPr>
      <t xml:space="preserve">항입니다</t>
    </r>
    <r>
      <rPr>
        <i val="true"/>
        <sz val="9"/>
        <color rgb="FF6B6B70"/>
        <rFont val="Arial"/>
        <family val="0"/>
        <charset val="1"/>
      </rPr>
      <t xml:space="preserve">.</t>
    </r>
  </si>
  <si>
    <r>
      <rPr>
        <i val="true"/>
        <sz val="9"/>
        <color rgb="FF6B6B70"/>
        <rFont val="Noto Sans CJK SC"/>
        <family val="2"/>
      </rPr>
      <t xml:space="preserve">발주기관에서 준공금이나 기성금을 받으면 그날부터 </t>
    </r>
    <r>
      <rPr>
        <i val="true"/>
        <sz val="9"/>
        <color rgb="FF6B6B70"/>
        <rFont val="Arial"/>
        <family val="0"/>
        <charset val="1"/>
      </rPr>
      <t xml:space="preserve">15</t>
    </r>
    <r>
      <rPr>
        <i val="true"/>
        <sz val="9"/>
        <color rgb="FF6B6B70"/>
        <rFont val="Noto Sans CJK SC"/>
        <family val="2"/>
      </rPr>
      <t xml:space="preserve">일 안입니다</t>
    </r>
    <r>
      <rPr>
        <i val="true"/>
        <sz val="9"/>
        <color rgb="FF6B6B70"/>
        <rFont val="Arial"/>
        <family val="0"/>
        <charset val="1"/>
      </rPr>
      <t xml:space="preserve">. </t>
    </r>
    <r>
      <rPr>
        <i val="true"/>
        <sz val="9"/>
        <color rgb="FF6B6B70"/>
        <rFont val="Noto Sans CJK SC"/>
        <family val="2"/>
      </rPr>
      <t xml:space="preserve">두 기한 중 먼저 오는 날을 지켜야 합니다</t>
    </r>
    <r>
      <rPr>
        <i val="true"/>
        <sz val="9"/>
        <color rgb="FF6B6B70"/>
        <rFont val="Arial"/>
        <family val="0"/>
        <charset val="1"/>
      </rPr>
      <t xml:space="preserve">.</t>
    </r>
  </si>
  <si>
    <r>
      <rPr>
        <i val="true"/>
        <sz val="9"/>
        <color rgb="FF6B6B70"/>
        <rFont val="Noto Sans CJK SC"/>
        <family val="2"/>
      </rPr>
      <t xml:space="preserve">위반이 확인되면 다른 중앙관서에 통보되고</t>
    </r>
    <r>
      <rPr>
        <i val="true"/>
        <sz val="9"/>
        <color rgb="FF6B6B70"/>
        <rFont val="Arial"/>
        <family val="0"/>
        <charset val="1"/>
      </rPr>
      <t xml:space="preserve">, 1</t>
    </r>
    <r>
      <rPr>
        <i val="true"/>
        <sz val="9"/>
        <color rgb="FF6B6B70"/>
        <rFont val="Noto Sans CJK SC"/>
        <family val="2"/>
      </rPr>
      <t xml:space="preserve">년 동안 직불 확약서를 내야 입찰에 들어갑니다</t>
    </r>
    <r>
      <rPr>
        <i val="true"/>
        <sz val="9"/>
        <color rgb="FF6B6B70"/>
        <rFont val="Arial"/>
        <family val="0"/>
        <charset val="1"/>
      </rPr>
      <t xml:space="preserve">. </t>
    </r>
    <r>
      <rPr>
        <i val="true"/>
        <sz val="9"/>
        <color rgb="FF6B6B70"/>
        <rFont val="Noto Sans CJK SC"/>
        <family val="2"/>
      </rPr>
      <t xml:space="preserve">국가계약법 제</t>
    </r>
    <r>
      <rPr>
        <i val="true"/>
        <sz val="9"/>
        <color rgb="FF6B6B70"/>
        <rFont val="Arial"/>
        <family val="0"/>
        <charset val="1"/>
      </rPr>
      <t xml:space="preserve">27</t>
    </r>
    <r>
      <rPr>
        <i val="true"/>
        <sz val="9"/>
        <color rgb="FF6B6B70"/>
        <rFont val="Noto Sans CJK SC"/>
        <family val="2"/>
      </rPr>
      <t xml:space="preserve">조의</t>
    </r>
    <r>
      <rPr>
        <i val="true"/>
        <sz val="9"/>
        <color rgb="FF6B6B70"/>
        <rFont val="Arial"/>
        <family val="0"/>
        <charset val="1"/>
      </rPr>
      <t xml:space="preserve">4</t>
    </r>
    <r>
      <rPr>
        <i val="true"/>
        <sz val="9"/>
        <color rgb="FF6B6B70"/>
        <rFont val="Noto Sans CJK SC"/>
        <family val="2"/>
      </rPr>
      <t xml:space="preserve">입니다</t>
    </r>
    <r>
      <rPr>
        <i val="true"/>
        <sz val="9"/>
        <color rgb="FF6B6B70"/>
        <rFont val="Arial"/>
        <family val="0"/>
        <charset val="1"/>
      </rPr>
      <t xml:space="preserve">.</t>
    </r>
  </si>
  <si>
    <t xml:space="preserve">과업 변경 기록</t>
  </si>
  <si>
    <r>
      <rPr>
        <i val="true"/>
        <sz val="9"/>
        <color rgb="FF6B6B70"/>
        <rFont val="Noto Sans CJK SC"/>
        <family val="2"/>
      </rPr>
      <t xml:space="preserve">요청이 온 날 적으십시오</t>
    </r>
    <r>
      <rPr>
        <i val="true"/>
        <sz val="9"/>
        <color rgb="FF6B6B70"/>
        <rFont val="Arial"/>
        <family val="0"/>
        <charset val="1"/>
      </rPr>
      <t xml:space="preserve">. </t>
    </r>
    <r>
      <rPr>
        <i val="true"/>
        <sz val="9"/>
        <color rgb="FF6B6B70"/>
        <rFont val="Noto Sans CJK SC"/>
        <family val="2"/>
      </rPr>
      <t xml:space="preserve">다음 주에 적으면 기억이 흐려집니다</t>
    </r>
    <r>
      <rPr>
        <i val="true"/>
        <sz val="9"/>
        <color rgb="FF6B6B70"/>
        <rFont val="Arial"/>
        <family val="0"/>
        <charset val="1"/>
      </rPr>
      <t xml:space="preserve">.</t>
    </r>
  </si>
  <si>
    <t xml:space="preserve">요청일</t>
  </si>
  <si>
    <t xml:space="preserve">요청 내용</t>
  </si>
  <si>
    <t xml:space="preserve">요청한 사람</t>
  </si>
  <si>
    <t xml:space="preserve">과업지시서 근거</t>
  </si>
  <si>
    <r>
      <rPr>
        <b val="true"/>
        <sz val="10"/>
        <color rgb="FF111114"/>
        <rFont val="Noto Sans CJK SC"/>
        <family val="2"/>
      </rPr>
      <t xml:space="preserve">추가 공수</t>
    </r>
    <r>
      <rPr>
        <b val="true"/>
        <sz val="10"/>
        <color rgb="FF111114"/>
        <rFont val="Arial"/>
        <family val="0"/>
        <charset val="1"/>
      </rPr>
      <t xml:space="preserve">(</t>
    </r>
    <r>
      <rPr>
        <b val="true"/>
        <sz val="10"/>
        <color rgb="FF111114"/>
        <rFont val="Noto Sans CJK SC"/>
        <family val="2"/>
      </rPr>
      <t xml:space="preserve">일</t>
    </r>
    <r>
      <rPr>
        <b val="true"/>
        <sz val="10"/>
        <color rgb="FF111114"/>
        <rFont val="Arial"/>
        <family val="0"/>
        <charset val="1"/>
      </rPr>
      <t xml:space="preserve">)</t>
    </r>
  </si>
  <si>
    <t xml:space="preserve">추가 비용</t>
  </si>
  <si>
    <t xml:space="preserve">문서로 회신</t>
  </si>
  <si>
    <t xml:space="preserve">처리</t>
  </si>
  <si>
    <t xml:space="preserve">월간 리포트에 지자체별 비교 표 추가 요청</t>
  </si>
  <si>
    <t xml:space="preserve">담당 주무관</t>
  </si>
  <si>
    <t xml:space="preserve">없음</t>
  </si>
  <si>
    <t xml:space="preserve">보냄</t>
  </si>
  <si>
    <t xml:space="preserve">조정 요청</t>
  </si>
  <si>
    <t xml:space="preserve">근거 없는 요청</t>
  </si>
  <si>
    <r>
      <rPr>
        <i val="true"/>
        <sz val="9"/>
        <color rgb="FF6B6B70"/>
        <rFont val="Noto Sans CJK SC"/>
        <family val="2"/>
      </rPr>
      <t xml:space="preserve">회신은 짧으면 됩니다</t>
    </r>
    <r>
      <rPr>
        <i val="true"/>
        <sz val="9"/>
        <color rgb="FF6B6B70"/>
        <rFont val="Arial"/>
        <family val="0"/>
        <charset val="1"/>
      </rPr>
      <t xml:space="preserve">. </t>
    </r>
    <r>
      <rPr>
        <i val="true"/>
        <sz val="9"/>
        <color rgb="FF6B6B70"/>
        <rFont val="Noto Sans CJK SC"/>
        <family val="2"/>
      </rPr>
      <t xml:space="preserve">「이 항목은 과업지시서에 없는 내용이라 추가 공수가 듭니다</t>
    </r>
    <r>
      <rPr>
        <i val="true"/>
        <sz val="9"/>
        <color rgb="FF6B6B70"/>
        <rFont val="Arial"/>
        <family val="0"/>
        <charset val="1"/>
      </rPr>
      <t xml:space="preserve">. </t>
    </r>
    <r>
      <rPr>
        <i val="true"/>
        <sz val="9"/>
        <color rgb="FF6B6B70"/>
        <rFont val="Noto Sans CJK SC"/>
        <family val="2"/>
      </rPr>
      <t xml:space="preserve">진행 여부를 회신 주시면 그대로 반영하겠습니다</t>
    </r>
    <r>
      <rPr>
        <i val="true"/>
        <sz val="9"/>
        <color rgb="FF6B6B70"/>
        <rFont val="Arial"/>
        <family val="0"/>
        <charset val="1"/>
      </rPr>
      <t xml:space="preserve">.</t>
    </r>
    <r>
      <rPr>
        <i val="true"/>
        <sz val="9"/>
        <color rgb="FF6B6B70"/>
        <rFont val="Noto Sans CJK SC"/>
        <family val="2"/>
      </rPr>
      <t xml:space="preserve">」</t>
    </r>
  </si>
  <si>
    <r>
      <rPr>
        <i val="true"/>
        <sz val="9"/>
        <color rgb="FF6B6B70"/>
        <rFont val="Noto Sans CJK SC"/>
        <family val="2"/>
      </rPr>
      <t xml:space="preserve">거절이 예상돼도 보내 두십시오</t>
    </r>
    <r>
      <rPr>
        <i val="true"/>
        <sz val="9"/>
        <color rgb="FF6B6B70"/>
        <rFont val="Arial"/>
        <family val="0"/>
        <charset val="1"/>
      </rPr>
      <t xml:space="preserve">. </t>
    </r>
    <r>
      <rPr>
        <i val="true"/>
        <sz val="9"/>
        <color rgb="FF6B6B70"/>
        <rFont val="Noto Sans CJK SC"/>
        <family val="2"/>
      </rPr>
      <t xml:space="preserve">기록이 쌓이면 다음 계약의 협상 재료가 됩니다</t>
    </r>
    <r>
      <rPr>
        <i val="true"/>
        <sz val="9"/>
        <color rgb="FF6B6B70"/>
        <rFont val="Arial"/>
        <family val="0"/>
        <charset val="1"/>
      </rPr>
      <t xml:space="preserve">.</t>
    </r>
  </si>
  <si>
    <t xml:space="preserve">한 장 요약</t>
  </si>
  <si>
    <r>
      <rPr>
        <i val="true"/>
        <sz val="9"/>
        <color rgb="FF6B6B70"/>
        <rFont val="Noto Sans CJK SC"/>
        <family val="2"/>
      </rPr>
      <t xml:space="preserve">주 </t>
    </r>
    <r>
      <rPr>
        <i val="true"/>
        <sz val="9"/>
        <color rgb="FF6B6B70"/>
        <rFont val="Arial"/>
        <family val="0"/>
        <charset val="1"/>
      </rPr>
      <t xml:space="preserve">1</t>
    </r>
    <r>
      <rPr>
        <i val="true"/>
        <sz val="9"/>
        <color rgb="FF6B6B70"/>
        <rFont val="Noto Sans CJK SC"/>
        <family val="2"/>
      </rPr>
      <t xml:space="preserve">회 여기만 보셔도 됩니다</t>
    </r>
    <r>
      <rPr>
        <i val="true"/>
        <sz val="9"/>
        <color rgb="FF6B6B70"/>
        <rFont val="Arial"/>
        <family val="0"/>
        <charset val="1"/>
      </rPr>
      <t xml:space="preserve">.</t>
    </r>
  </si>
  <si>
    <t xml:space="preserve">항목</t>
  </si>
  <si>
    <t xml:space="preserve">값</t>
  </si>
  <si>
    <t xml:space="preserve">읽는 법</t>
  </si>
  <si>
    <t xml:space="preserve">등록된 계약 수</t>
  </si>
  <si>
    <r>
      <rPr>
        <i val="true"/>
        <sz val="9"/>
        <color rgb="FF6B6B70"/>
        <rFont val="Noto Sans CJK SC"/>
        <family val="2"/>
      </rPr>
      <t xml:space="preserve">계약명이 적힌 줄을 셉니다</t>
    </r>
    <r>
      <rPr>
        <i val="true"/>
        <sz val="9"/>
        <color rgb="FF6B6B70"/>
        <rFont val="Arial"/>
        <family val="0"/>
        <charset val="1"/>
      </rPr>
      <t xml:space="preserve">.</t>
    </r>
  </si>
  <si>
    <t xml:space="preserve">계약금액 합계</t>
  </si>
  <si>
    <r>
      <rPr>
        <i val="true"/>
        <sz val="9"/>
        <color rgb="FF6B6B70"/>
        <rFont val="Noto Sans CJK SC"/>
        <family val="2"/>
      </rPr>
      <t xml:space="preserve">진행 중인 계약의 금액을 다 더한 값입니다</t>
    </r>
    <r>
      <rPr>
        <i val="true"/>
        <sz val="9"/>
        <color rgb="FF6B6B70"/>
        <rFont val="Arial"/>
        <family val="0"/>
        <charset val="1"/>
      </rPr>
      <t xml:space="preserve">.</t>
    </r>
  </si>
  <si>
    <t xml:space="preserve">납기가 이번 주 안인 계약</t>
  </si>
  <si>
    <r>
      <rPr>
        <i val="true"/>
        <sz val="9"/>
        <color rgb="FF6B6B70"/>
        <rFont val="Arial"/>
        <family val="0"/>
        <charset val="1"/>
      </rPr>
      <t xml:space="preserve">7</t>
    </r>
    <r>
      <rPr>
        <i val="true"/>
        <sz val="9"/>
        <color rgb="FF6B6B70"/>
        <rFont val="Noto Sans CJK SC"/>
        <family val="2"/>
      </rPr>
      <t xml:space="preserve">일 안에 기한이 오는 계약입니다</t>
    </r>
    <r>
      <rPr>
        <i val="true"/>
        <sz val="9"/>
        <color rgb="FF6B6B70"/>
        <rFont val="Arial"/>
        <family val="0"/>
        <charset val="1"/>
      </rPr>
      <t xml:space="preserve">. 0</t>
    </r>
    <r>
      <rPr>
        <i val="true"/>
        <sz val="9"/>
        <color rgb="FF6B6B70"/>
        <rFont val="Noto Sans CJK SC"/>
        <family val="2"/>
      </rPr>
      <t xml:space="preserve">이 아니면 오늘 확인하십시오</t>
    </r>
    <r>
      <rPr>
        <i val="true"/>
        <sz val="9"/>
        <color rgb="FF6B6B70"/>
        <rFont val="Arial"/>
        <family val="0"/>
        <charset val="1"/>
      </rPr>
      <t xml:space="preserve">.</t>
    </r>
  </si>
  <si>
    <t xml:space="preserve">납기를 이미 넘긴 계약</t>
  </si>
  <si>
    <r>
      <rPr>
        <i val="true"/>
        <sz val="9"/>
        <color rgb="FF6B6B70"/>
        <rFont val="Noto Sans CJK SC"/>
        <family val="2"/>
      </rPr>
      <t xml:space="preserve">여기 숫자가 있으면 지체상금 탭을 여십시오</t>
    </r>
    <r>
      <rPr>
        <i val="true"/>
        <sz val="9"/>
        <color rgb="FF6B6B70"/>
        <rFont val="Arial"/>
        <family val="0"/>
        <charset val="1"/>
      </rPr>
      <t xml:space="preserve">.</t>
    </r>
  </si>
  <si>
    <t xml:space="preserve">지체상금 합계</t>
  </si>
  <si>
    <r>
      <rPr>
        <i val="true"/>
        <sz val="9"/>
        <color rgb="FF6B6B70"/>
        <rFont val="Noto Sans CJK SC"/>
        <family val="2"/>
      </rPr>
      <t xml:space="preserve">실제 완료일을 넣은 계약에 대해 계산된 금액입니다</t>
    </r>
    <r>
      <rPr>
        <i val="true"/>
        <sz val="9"/>
        <color rgb="FF6B6B70"/>
        <rFont val="Arial"/>
        <family val="0"/>
        <charset val="1"/>
      </rPr>
      <t xml:space="preserve">.</t>
    </r>
  </si>
  <si>
    <r>
      <rPr>
        <sz val="10"/>
        <color rgb="FF111114"/>
        <rFont val="Noto Sans CJK SC"/>
        <family val="2"/>
      </rPr>
      <t xml:space="preserve">상한</t>
    </r>
    <r>
      <rPr>
        <sz val="10"/>
        <color rgb="FF111114"/>
        <rFont val="Arial"/>
        <family val="0"/>
        <charset val="1"/>
      </rPr>
      <t xml:space="preserve">(30%)</t>
    </r>
    <r>
      <rPr>
        <sz val="10"/>
        <color rgb="FF111114"/>
        <rFont val="Noto Sans CJK SC"/>
        <family val="2"/>
      </rPr>
      <t xml:space="preserve">에 닿은 계약</t>
    </r>
  </si>
  <si>
    <r>
      <rPr>
        <i val="true"/>
        <sz val="9"/>
        <color rgb="FF6B6B70"/>
        <rFont val="Noto Sans CJK SC"/>
        <family val="2"/>
      </rPr>
      <t xml:space="preserve">여기 숫자가 있으면 계약금액의 </t>
    </r>
    <r>
      <rPr>
        <i val="true"/>
        <sz val="9"/>
        <color rgb="FF6B6B70"/>
        <rFont val="Arial"/>
        <family val="0"/>
        <charset val="1"/>
      </rPr>
      <t xml:space="preserve">30</t>
    </r>
    <r>
      <rPr>
        <i val="true"/>
        <sz val="9"/>
        <color rgb="FF6B6B70"/>
        <rFont val="Noto Sans CJK SC"/>
        <family val="2"/>
      </rPr>
      <t xml:space="preserve">퍼센트가 걸려 있다는 뜻입니다</t>
    </r>
    <r>
      <rPr>
        <i val="true"/>
        <sz val="9"/>
        <color rgb="FF6B6B70"/>
        <rFont val="Arial"/>
        <family val="0"/>
        <charset val="1"/>
      </rPr>
      <t xml:space="preserve">.</t>
    </r>
  </si>
  <si>
    <t xml:space="preserve">대금 지급이 지연된 건</t>
  </si>
  <si>
    <r>
      <rPr>
        <i val="true"/>
        <sz val="9"/>
        <color rgb="FF6B6B70"/>
        <rFont val="Noto Sans CJK SC"/>
        <family val="2"/>
      </rPr>
      <t xml:space="preserve">지급 기한을 넘긴 건입니다</t>
    </r>
    <r>
      <rPr>
        <i val="true"/>
        <sz val="9"/>
        <color rgb="FF6B6B70"/>
        <rFont val="Arial"/>
        <family val="0"/>
        <charset val="1"/>
      </rPr>
      <t xml:space="preserve">. </t>
    </r>
    <r>
      <rPr>
        <i val="true"/>
        <sz val="9"/>
        <color rgb="FF6B6B70"/>
        <rFont val="Noto Sans CJK SC"/>
        <family val="2"/>
      </rPr>
      <t xml:space="preserve">담당자에게 확인해 보십시오</t>
    </r>
    <r>
      <rPr>
        <i val="true"/>
        <sz val="9"/>
        <color rgb="FF6B6B70"/>
        <rFont val="Arial"/>
        <family val="0"/>
        <charset val="1"/>
      </rPr>
      <t xml:space="preserve">.</t>
    </r>
  </si>
  <si>
    <t xml:space="preserve">청구를 아직 안 한 건</t>
  </si>
  <si>
    <r>
      <rPr>
        <i val="true"/>
        <sz val="9"/>
        <color rgb="FF6B6B70"/>
        <rFont val="Noto Sans CJK SC"/>
        <family val="2"/>
      </rPr>
      <t xml:space="preserve">청구를 해야 </t>
    </r>
    <r>
      <rPr>
        <i val="true"/>
        <sz val="9"/>
        <color rgb="FF6B6B70"/>
        <rFont val="Arial"/>
        <family val="0"/>
        <charset val="1"/>
      </rPr>
      <t xml:space="preserve">5</t>
    </r>
    <r>
      <rPr>
        <i val="true"/>
        <sz val="9"/>
        <color rgb="FF6B6B70"/>
        <rFont val="Noto Sans CJK SC"/>
        <family val="2"/>
      </rPr>
      <t xml:space="preserve">일 시계가 시작됩니다</t>
    </r>
    <r>
      <rPr>
        <i val="true"/>
        <sz val="9"/>
        <color rgb="FF6B6B70"/>
        <rFont val="Arial"/>
        <family val="0"/>
        <charset val="1"/>
      </rPr>
      <t xml:space="preserve">. </t>
    </r>
    <r>
      <rPr>
        <i val="true"/>
        <sz val="9"/>
        <color rgb="FF6B6B70"/>
        <rFont val="Noto Sans CJK SC"/>
        <family val="2"/>
      </rPr>
      <t xml:space="preserve">가만히 있으면 아무 날짜도 안 찍힙니다</t>
    </r>
    <r>
      <rPr>
        <i val="true"/>
        <sz val="9"/>
        <color rgb="FF6B6B70"/>
        <rFont val="Arial"/>
        <family val="0"/>
        <charset val="1"/>
      </rPr>
      <t xml:space="preserve">.</t>
    </r>
  </si>
  <si>
    <t xml:space="preserve">하도급 기한이 이번 주인 건</t>
  </si>
  <si>
    <r>
      <rPr>
        <i val="true"/>
        <sz val="9"/>
        <color rgb="FF6B6B70"/>
        <rFont val="Arial"/>
        <family val="0"/>
        <charset val="1"/>
      </rPr>
      <t xml:space="preserve">7</t>
    </r>
    <r>
      <rPr>
        <i val="true"/>
        <sz val="9"/>
        <color rgb="FF6B6B70"/>
        <rFont val="Noto Sans CJK SC"/>
        <family val="2"/>
      </rPr>
      <t xml:space="preserve">일 안에 줘야 하는 건입니다</t>
    </r>
    <r>
      <rPr>
        <i val="true"/>
        <sz val="9"/>
        <color rgb="FF6B6B70"/>
        <rFont val="Arial"/>
        <family val="0"/>
        <charset val="1"/>
      </rPr>
      <t xml:space="preserve">.</t>
    </r>
  </si>
  <si>
    <t xml:space="preserve">하도급 기한을 넘긴 건</t>
  </si>
  <si>
    <r>
      <rPr>
        <i val="true"/>
        <sz val="9"/>
        <color rgb="FF6B6B70"/>
        <rFont val="Arial"/>
        <family val="0"/>
        <charset val="1"/>
      </rPr>
      <t xml:space="preserve">0</t>
    </r>
    <r>
      <rPr>
        <i val="true"/>
        <sz val="9"/>
        <color rgb="FF6B6B70"/>
        <rFont val="Noto Sans CJK SC"/>
        <family val="2"/>
      </rPr>
      <t xml:space="preserve">이 아니면 오늘 처리하십시오</t>
    </r>
    <r>
      <rPr>
        <i val="true"/>
        <sz val="9"/>
        <color rgb="FF6B6B70"/>
        <rFont val="Arial"/>
        <family val="0"/>
        <charset val="1"/>
      </rPr>
      <t xml:space="preserve">. </t>
    </r>
    <r>
      <rPr>
        <i val="true"/>
        <sz val="9"/>
        <color rgb="FF6B6B70"/>
        <rFont val="Noto Sans CJK SC"/>
        <family val="2"/>
      </rPr>
      <t xml:space="preserve">입찰 참가에 </t>
    </r>
    <r>
      <rPr>
        <i val="true"/>
        <sz val="9"/>
        <color rgb="FF6B6B70"/>
        <rFont val="Arial"/>
        <family val="0"/>
        <charset val="1"/>
      </rPr>
      <t xml:space="preserve">1</t>
    </r>
    <r>
      <rPr>
        <i val="true"/>
        <sz val="9"/>
        <color rgb="FF6B6B70"/>
        <rFont val="Noto Sans CJK SC"/>
        <family val="2"/>
      </rPr>
      <t xml:space="preserve">년짜리 꼬리표가 붙습니다</t>
    </r>
    <r>
      <rPr>
        <i val="true"/>
        <sz val="9"/>
        <color rgb="FF6B6B70"/>
        <rFont val="Arial"/>
        <family val="0"/>
        <charset val="1"/>
      </rPr>
      <t xml:space="preserve">.</t>
    </r>
  </si>
  <si>
    <t xml:space="preserve">근거 없는 추가 요청 건수</t>
  </si>
  <si>
    <r>
      <rPr>
        <i val="true"/>
        <sz val="9"/>
        <color rgb="FF6B6B70"/>
        <rFont val="Noto Sans CJK SC"/>
        <family val="2"/>
      </rPr>
      <t xml:space="preserve">과업지시서에 없는 요청입니다</t>
    </r>
    <r>
      <rPr>
        <i val="true"/>
        <sz val="9"/>
        <color rgb="FF6B6B70"/>
        <rFont val="Arial"/>
        <family val="0"/>
        <charset val="1"/>
      </rPr>
      <t xml:space="preserve">. </t>
    </r>
    <r>
      <rPr>
        <i val="true"/>
        <sz val="9"/>
        <color rgb="FF6B6B70"/>
        <rFont val="Noto Sans CJK SC"/>
        <family val="2"/>
      </rPr>
      <t xml:space="preserve">다섯 건이 넘으면 조정 요청을 검토하십시오</t>
    </r>
    <r>
      <rPr>
        <i val="true"/>
        <sz val="9"/>
        <color rgb="FF6B6B70"/>
        <rFont val="Arial"/>
        <family val="0"/>
        <charset val="1"/>
      </rPr>
      <t xml:space="preserve">.</t>
    </r>
  </si>
  <si>
    <t xml:space="preserve">근거 없는 요청의 추가 비용</t>
  </si>
  <si>
    <r>
      <rPr>
        <i val="true"/>
        <sz val="9"/>
        <color rgb="FF6B6B70"/>
        <rFont val="Noto Sans CJK SC"/>
        <family val="2"/>
      </rPr>
      <t xml:space="preserve">우리가 그냥 대고 있는 금액입니다</t>
    </r>
    <r>
      <rPr>
        <i val="true"/>
        <sz val="9"/>
        <color rgb="FF6B6B70"/>
        <rFont val="Arial"/>
        <family val="0"/>
        <charset val="1"/>
      </rPr>
      <t xml:space="preserve">.</t>
    </r>
  </si>
  <si>
    <t xml:space="preserve">지금 봐야 할 것</t>
  </si>
  <si>
    <r>
      <rPr>
        <i val="true"/>
        <sz val="9"/>
        <color rgb="FF6B6B70"/>
        <rFont val="Noto Sans CJK SC"/>
        <family val="2"/>
      </rPr>
      <t xml:space="preserve">국가계약법 기준입니다</t>
    </r>
    <r>
      <rPr>
        <i val="true"/>
        <sz val="9"/>
        <color rgb="FF6B6B70"/>
        <rFont val="Arial"/>
        <family val="0"/>
        <charset val="1"/>
      </rPr>
      <t xml:space="preserve">. </t>
    </r>
    <r>
      <rPr>
        <i val="true"/>
        <sz val="9"/>
        <color rgb="FF6B6B70"/>
        <rFont val="Noto Sans CJK SC"/>
        <family val="2"/>
      </rPr>
      <t xml:space="preserve">지방자치단체 계약은 지방계약법과 그 시행령이 따로 적용됩니다</t>
    </r>
    <r>
      <rPr>
        <i val="true"/>
        <sz val="9"/>
        <color rgb="FF6B6B70"/>
        <rFont val="Arial"/>
        <family val="0"/>
        <charset val="1"/>
      </rPr>
      <t xml:space="preserve">.</t>
    </r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</si>
</sst>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%"/>
    <numFmt numFmtId="166" formatCode="#,##0\원;\(#,##0&quot;)원&quot;;\-"/>
    <numFmt numFmtId="167" formatCode="yyyy\-mm\-dd"/>
    <numFmt numFmtId="168" formatCode="#,##0;\(#,##0\);\-"/>
    <numFmt numFmtId="169" formatCode="#,##0.0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11114"/>
      <name val="Noto Sans CJK SC"/>
      <family val="2"/>
    </font>
    <font>
      <i val="true"/>
      <sz val="9"/>
      <color rgb="FF6B6B70"/>
      <name val="Arial"/>
      <family val="0"/>
      <charset val="1"/>
    </font>
    <font>
      <i val="true"/>
      <sz val="9"/>
      <color rgb="FF6B6B70"/>
      <name val="Noto Sans CJK SC"/>
      <family val="2"/>
    </font>
    <font>
      <b val="true"/>
      <sz val="12"/>
      <color rgb="FF111114"/>
      <name val="Arial"/>
      <family val="0"/>
      <charset val="1"/>
    </font>
    <font>
      <b val="true"/>
      <sz val="12"/>
      <color rgb="FF111114"/>
      <name val="Noto Sans CJK SC"/>
      <family val="2"/>
    </font>
    <font>
      <sz val="10"/>
      <color rgb="FF111114"/>
      <name val="Arial"/>
      <family val="0"/>
      <charset val="1"/>
    </font>
    <font>
      <sz val="10"/>
      <color rgb="FF111114"/>
      <name val="Noto Sans CJK SC"/>
      <family val="2"/>
    </font>
    <font>
      <b val="true"/>
      <sz val="10"/>
      <color rgb="FF111114"/>
      <name val="Noto Sans CJK SC"/>
      <family val="2"/>
    </font>
    <font>
      <b val="true"/>
      <sz val="10"/>
      <color rgb="FF111114"/>
      <name val="Arial"/>
      <family val="0"/>
      <charset val="1"/>
    </font>
    <font>
      <sz val="10"/>
      <color rgb="FF0000FF"/>
      <name val="Noto Sans CJK SC"/>
      <family val="2"/>
    </font>
    <font>
      <sz val="10"/>
      <color rgb="FF008000"/>
      <name val="Noto Sans CJK SC"/>
      <family val="2"/>
    </font>
    <font>
      <sz val="10"/>
      <color rgb="FF0000FF"/>
      <name val="Arial"/>
      <family val="0"/>
      <charset val="1"/>
    </font>
    <font>
      <sz val="10"/>
      <color rgb="FF00800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EF3C0"/>
        <bgColor rgb="FFFFF9E0"/>
      </patternFill>
    </fill>
    <fill>
      <patternFill patternType="solid">
        <fgColor rgb="FFF2F2F2"/>
        <bgColor rgb="FFFFF9E0"/>
      </patternFill>
    </fill>
    <fill>
      <patternFill patternType="solid">
        <fgColor rgb="FFFFF9E0"/>
        <bgColor rgb="FFF2F2F2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111114"/>
      </bottom>
      <diagonal/>
    </border>
    <border diagonalUp="false" diagonalDown="false">
      <left/>
      <right/>
      <top/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5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5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9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5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5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6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16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9E0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3C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6B70"/>
      <rgbColor rgb="FF969696"/>
      <rgbColor rgb="FF003366"/>
      <rgbColor rgb="FF339966"/>
      <rgbColor rgb="FF111114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5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30"/>
    <col collapsed="false" customWidth="true" hidden="false" outlineLevel="0" max="3" min="3" style="0" width="86"/>
  </cols>
  <sheetData>
    <row r="1" customFormat="false" ht="19.7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9.4" hidden="false" customHeight="false" outlineLevel="0" collapsed="false">
      <c r="B4" s="3" t="s">
        <v>2</v>
      </c>
    </row>
    <row r="5" customFormat="false" ht="15" hidden="false" customHeight="false" outlineLevel="0" collapsed="false">
      <c r="C5" s="4" t="s">
        <v>3</v>
      </c>
    </row>
    <row r="6" customFormat="false" ht="15" hidden="false" customHeight="false" outlineLevel="0" collapsed="false">
      <c r="C6" s="4" t="s">
        <v>4</v>
      </c>
    </row>
    <row r="7" customFormat="false" ht="15" hidden="false" customHeight="false" outlineLevel="0" collapsed="false">
      <c r="C7" s="4" t="s">
        <v>5</v>
      </c>
    </row>
    <row r="8" customFormat="false" ht="15" hidden="false" customHeight="false" outlineLevel="0" collapsed="false">
      <c r="C8" s="4" t="s">
        <v>6</v>
      </c>
    </row>
    <row r="9" customFormat="false" ht="15" hidden="false" customHeight="false" outlineLevel="0" collapsed="false">
      <c r="C9" s="4" t="s">
        <v>7</v>
      </c>
    </row>
    <row r="10" customFormat="false" ht="15" hidden="false" customHeight="false" outlineLevel="0" collapsed="false">
      <c r="C10" s="4" t="s">
        <v>8</v>
      </c>
    </row>
    <row r="12" customFormat="false" ht="19.4" hidden="false" customHeight="false" outlineLevel="0" collapsed="false">
      <c r="B12" s="3" t="s">
        <v>9</v>
      </c>
    </row>
    <row r="13" customFormat="false" ht="15" hidden="false" customHeight="false" outlineLevel="0" collapsed="false">
      <c r="C13" s="4" t="s">
        <v>10</v>
      </c>
    </row>
    <row r="14" customFormat="false" ht="15" hidden="false" customHeight="false" outlineLevel="0" collapsed="false">
      <c r="C14" s="4" t="s">
        <v>11</v>
      </c>
    </row>
    <row r="15" customFormat="false" ht="15" hidden="false" customHeight="false" outlineLevel="0" collapsed="false">
      <c r="C15" s="4" t="s">
        <v>12</v>
      </c>
    </row>
    <row r="17" customFormat="false" ht="19.4" hidden="false" customHeight="false" outlineLevel="0" collapsed="false">
      <c r="B17" s="3" t="s">
        <v>13</v>
      </c>
    </row>
    <row r="18" customFormat="false" ht="15" hidden="false" customHeight="false" outlineLevel="0" collapsed="false">
      <c r="C18" s="5" t="s">
        <v>14</v>
      </c>
    </row>
    <row r="19" customFormat="false" ht="15" hidden="false" customHeight="false" outlineLevel="0" collapsed="false">
      <c r="B19" s="6" t="s">
        <v>15</v>
      </c>
    </row>
    <row r="20" customFormat="false" ht="15" hidden="false" customHeight="false" outlineLevel="0" collapsed="false">
      <c r="C20" s="5" t="s">
        <v>16</v>
      </c>
    </row>
    <row r="21" customFormat="false" ht="15" hidden="false" customHeight="false" outlineLevel="0" collapsed="false">
      <c r="C21" s="5" t="s">
        <v>17</v>
      </c>
    </row>
    <row r="22" customFormat="false" ht="15" hidden="false" customHeight="false" outlineLevel="0" collapsed="false">
      <c r="C22" s="5" t="s">
        <v>18</v>
      </c>
    </row>
    <row r="23" customFormat="false" ht="15" hidden="false" customHeight="false" outlineLevel="0" collapsed="false">
      <c r="B23" s="6" t="s">
        <v>19</v>
      </c>
    </row>
    <row r="24" customFormat="false" ht="15" hidden="false" customHeight="false" outlineLevel="0" collapsed="false">
      <c r="C24" s="5" t="s">
        <v>20</v>
      </c>
    </row>
    <row r="25" customFormat="false" ht="15" hidden="false" customHeight="false" outlineLevel="0" collapsed="false">
      <c r="C25" s="5" t="s">
        <v>21</v>
      </c>
    </row>
    <row r="26" customFormat="false" ht="15" hidden="false" customHeight="false" outlineLevel="0" collapsed="false">
      <c r="C26" s="5" t="s">
        <v>22</v>
      </c>
    </row>
    <row r="29" customFormat="false" ht="19.4" hidden="false" customHeight="false" outlineLevel="0" collapsed="false">
      <c r="B29" s="3" t="s">
        <v>23</v>
      </c>
    </row>
    <row r="30" customFormat="false" ht="15" hidden="false" customHeight="false" outlineLevel="0" collapsed="false">
      <c r="C30" s="4" t="s">
        <v>24</v>
      </c>
    </row>
    <row r="31" customFormat="false" ht="15" hidden="false" customHeight="false" outlineLevel="0" collapsed="false">
      <c r="C31" s="4" t="s">
        <v>25</v>
      </c>
    </row>
    <row r="32" customFormat="false" ht="15" hidden="false" customHeight="false" outlineLevel="0" collapsed="false">
      <c r="C32" s="4" t="s">
        <v>26</v>
      </c>
    </row>
    <row r="34" customFormat="false" ht="19.4" hidden="false" customHeight="false" outlineLevel="0" collapsed="false">
      <c r="B34" s="3" t="s">
        <v>27</v>
      </c>
    </row>
    <row r="35" customFormat="false" ht="15" hidden="false" customHeight="false" outlineLevel="0" collapsed="false">
      <c r="C35" s="4" t="s">
        <v>28</v>
      </c>
    </row>
    <row r="36" customFormat="false" ht="29.85" hidden="false" customHeight="false" outlineLevel="0" collapsed="false">
      <c r="C36" s="4" t="s">
        <v>29</v>
      </c>
    </row>
    <row r="37" customFormat="false" ht="15" hidden="false" customHeight="false" outlineLevel="0" collapsed="false">
      <c r="C37" s="4" t="s">
        <v>30</v>
      </c>
    </row>
    <row r="39" customFormat="false" ht="15" hidden="false" customHeight="false" outlineLevel="0" collapsed="false">
      <c r="B39" s="7" t="s">
        <v>31</v>
      </c>
    </row>
    <row r="40" customFormat="false" ht="15" hidden="false" customHeight="false" outlineLevel="0" collapsed="false">
      <c r="C40" s="4" t="s">
        <v>32</v>
      </c>
    </row>
    <row r="41" customFormat="false" ht="15" hidden="false" customHeight="false" outlineLevel="0" collapsed="false">
      <c r="C41" s="4" t="s">
        <v>33</v>
      </c>
    </row>
    <row r="42" customFormat="false" ht="15" hidden="false" customHeight="false" outlineLevel="0" collapsed="false">
      <c r="C42" s="4" t="s">
        <v>34</v>
      </c>
    </row>
    <row r="43" customFormat="false" ht="15" hidden="false" customHeight="false" outlineLevel="0" collapsed="false">
      <c r="C43" s="4" t="s">
        <v>35</v>
      </c>
    </row>
    <row r="45" customFormat="false" ht="19.4" hidden="false" customHeight="false" outlineLevel="0" collapsed="false">
      <c r="B45" s="3" t="s">
        <v>36</v>
      </c>
    </row>
    <row r="46" customFormat="false" ht="15" hidden="false" customHeight="false" outlineLevel="0" collapsed="false">
      <c r="C46" s="4" t="s">
        <v>37</v>
      </c>
    </row>
    <row r="47" customFormat="false" ht="15" hidden="false" customHeight="false" outlineLevel="0" collapsed="false">
      <c r="C47" s="4" t="s">
        <v>38</v>
      </c>
    </row>
    <row r="48" customFormat="false" ht="15" hidden="false" customHeight="false" outlineLevel="0" collapsed="false">
      <c r="C48" s="4" t="s">
        <v>39</v>
      </c>
    </row>
    <row r="50" customFormat="false" ht="15" hidden="false" customHeight="false" outlineLevel="0" collapsed="false">
      <c r="B50" s="7" t="s">
        <v>40</v>
      </c>
    </row>
    <row r="51" customFormat="false" ht="29.85" hidden="false" customHeight="false" outlineLevel="0" collapsed="false">
      <c r="C51" s="8" t="s">
        <v>41</v>
      </c>
    </row>
    <row r="54" customFormat="false" ht="15" hidden="false" customHeight="false" outlineLevel="0" collapsed="false">
      <c r="B54" s="9" t="s">
        <v>42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3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26"/>
    <col collapsed="false" customWidth="true" hidden="false" outlineLevel="0" max="3" min="3" style="0" width="86"/>
  </cols>
  <sheetData>
    <row r="1" customFormat="false" ht="19.7" hidden="false" customHeight="false" outlineLevel="0" collapsed="false">
      <c r="A1" s="1" t="s">
        <v>43</v>
      </c>
    </row>
    <row r="2" customFormat="false" ht="15" hidden="false" customHeight="false" outlineLevel="0" collapsed="false">
      <c r="A2" s="9" t="s">
        <v>44</v>
      </c>
    </row>
    <row r="4" customFormat="false" ht="15" hidden="false" customHeight="false" outlineLevel="0" collapsed="false">
      <c r="C4" s="4" t="s">
        <v>45</v>
      </c>
    </row>
    <row r="5" customFormat="false" ht="15" hidden="false" customHeight="false" outlineLevel="0" collapsed="false">
      <c r="C5" s="4" t="s">
        <v>46</v>
      </c>
    </row>
    <row r="6" customFormat="false" ht="15" hidden="false" customHeight="false" outlineLevel="0" collapsed="false">
      <c r="C6" s="4" t="s">
        <v>47</v>
      </c>
    </row>
    <row r="7" customFormat="false" ht="15" hidden="false" customHeight="false" outlineLevel="0" collapsed="false">
      <c r="C7" s="4" t="s">
        <v>48</v>
      </c>
    </row>
    <row r="10" customFormat="false" ht="19.4" hidden="false" customHeight="false" outlineLevel="0" collapsed="false">
      <c r="B10" s="7" t="s">
        <v>49</v>
      </c>
    </row>
    <row r="11" customFormat="false" ht="73.5" hidden="false" customHeight="true" outlineLevel="0" collapsed="false">
      <c r="C11" s="8" t="s">
        <v>50</v>
      </c>
    </row>
    <row r="14" customFormat="false" ht="19.4" hidden="false" customHeight="false" outlineLevel="0" collapsed="false">
      <c r="B14" s="7" t="s">
        <v>51</v>
      </c>
    </row>
    <row r="15" customFormat="false" ht="73.5" hidden="false" customHeight="true" outlineLevel="0" collapsed="false">
      <c r="C15" s="8" t="s">
        <v>52</v>
      </c>
    </row>
    <row r="18" customFormat="false" ht="19.4" hidden="false" customHeight="false" outlineLevel="0" collapsed="false">
      <c r="B18" s="7" t="s">
        <v>53</v>
      </c>
    </row>
    <row r="19" customFormat="false" ht="73.5" hidden="false" customHeight="true" outlineLevel="0" collapsed="false">
      <c r="C19" s="8" t="s">
        <v>54</v>
      </c>
    </row>
    <row r="22" customFormat="false" ht="19.4" hidden="false" customHeight="false" outlineLevel="0" collapsed="false">
      <c r="B22" s="7" t="s">
        <v>55</v>
      </c>
    </row>
    <row r="23" customFormat="false" ht="73.5" hidden="false" customHeight="true" outlineLevel="0" collapsed="false">
      <c r="C23" s="8" t="s">
        <v>56</v>
      </c>
    </row>
    <row r="26" customFormat="false" ht="15" hidden="false" customHeight="false" outlineLevel="0" collapsed="false">
      <c r="B26" s="7" t="s">
        <v>57</v>
      </c>
    </row>
    <row r="27" customFormat="false" ht="45.75" hidden="false" customHeight="true" outlineLevel="0" collapsed="false">
      <c r="C27" s="8" t="s">
        <v>58</v>
      </c>
    </row>
    <row r="30" customFormat="false" ht="15" hidden="false" customHeight="false" outlineLevel="0" collapsed="false">
      <c r="B30" s="7" t="s">
        <v>59</v>
      </c>
    </row>
    <row r="31" customFormat="false" ht="15" hidden="false" customHeight="false" outlineLevel="0" collapsed="false">
      <c r="B31" s="10" t="s">
        <v>60</v>
      </c>
      <c r="C31" s="5" t="s">
        <v>61</v>
      </c>
    </row>
    <row r="32" customFormat="false" ht="15" hidden="false" customHeight="false" outlineLevel="0" collapsed="false">
      <c r="B32" s="5" t="s">
        <v>62</v>
      </c>
      <c r="C32" s="5" t="s">
        <v>63</v>
      </c>
    </row>
    <row r="33" customFormat="false" ht="15" hidden="false" customHeight="false" outlineLevel="0" collapsed="false">
      <c r="B33" s="11" t="s">
        <v>64</v>
      </c>
      <c r="C33" s="5" t="s">
        <v>65</v>
      </c>
    </row>
    <row r="34" customFormat="false" ht="15" hidden="false" customHeight="false" outlineLevel="0" collapsed="false">
      <c r="B34" s="12" t="s">
        <v>66</v>
      </c>
      <c r="C34" s="5" t="s">
        <v>67</v>
      </c>
    </row>
    <row r="38" customFormat="false" ht="15" hidden="false" customHeight="false" outlineLevel="0" collapsed="false">
      <c r="B38" s="9" t="s">
        <v>68</v>
      </c>
    </row>
    <row r="39" customFormat="false" ht="15" hidden="false" customHeight="false" outlineLevel="0" collapsed="false">
      <c r="B39" s="9" t="s">
        <v>42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12"/>
    <col collapsed="false" customWidth="true" hidden="false" outlineLevel="0" max="3" min="3" style="0" width="60"/>
  </cols>
  <sheetData>
    <row r="1" customFormat="false" ht="15" hidden="false" customHeight="false" outlineLevel="0" collapsed="false">
      <c r="A1" s="13" t="s">
        <v>69</v>
      </c>
      <c r="B1" s="13" t="s">
        <v>70</v>
      </c>
      <c r="C1" s="13" t="s">
        <v>71</v>
      </c>
    </row>
    <row r="2" customFormat="false" ht="15" hidden="false" customHeight="false" outlineLevel="0" collapsed="false">
      <c r="A2" s="5" t="s">
        <v>72</v>
      </c>
      <c r="B2" s="14" t="n">
        <v>0.0005</v>
      </c>
      <c r="C2" s="9" t="s">
        <v>73</v>
      </c>
    </row>
    <row r="3" customFormat="false" ht="15" hidden="false" customHeight="false" outlineLevel="0" collapsed="false">
      <c r="A3" s="5" t="s">
        <v>74</v>
      </c>
      <c r="B3" s="14" t="n">
        <v>0.00075</v>
      </c>
      <c r="C3" s="9" t="s">
        <v>75</v>
      </c>
    </row>
    <row r="4" customFormat="false" ht="15" hidden="false" customHeight="false" outlineLevel="0" collapsed="false">
      <c r="A4" s="5" t="s">
        <v>76</v>
      </c>
      <c r="B4" s="14" t="n">
        <v>0.00125</v>
      </c>
      <c r="C4" s="9" t="s">
        <v>77</v>
      </c>
    </row>
    <row r="5" customFormat="false" ht="15" hidden="false" customHeight="false" outlineLevel="0" collapsed="false">
      <c r="A5" s="5" t="s">
        <v>78</v>
      </c>
      <c r="B5" s="14" t="n">
        <v>0.0015</v>
      </c>
      <c r="C5" s="9" t="s">
        <v>79</v>
      </c>
    </row>
    <row r="6" customFormat="false" ht="15" hidden="false" customHeight="false" outlineLevel="0" collapsed="false">
      <c r="A6" s="5" t="s">
        <v>80</v>
      </c>
      <c r="B6" s="14" t="n">
        <v>0.0025</v>
      </c>
      <c r="C6" s="9" t="s">
        <v>81</v>
      </c>
    </row>
    <row r="9" customFormat="false" ht="15" hidden="false" customHeight="false" outlineLevel="0" collapsed="false">
      <c r="A9" s="9" t="s">
        <v>82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6"/>
    <col collapsed="false" customWidth="true" hidden="false" outlineLevel="0" max="3" min="3" style="0" width="20"/>
    <col collapsed="false" customWidth="true" hidden="false" outlineLevel="0" max="4" min="4" style="0" width="24"/>
    <col collapsed="false" customWidth="true" hidden="false" outlineLevel="0" max="5" min="5" style="0" width="16"/>
    <col collapsed="false" customWidth="true" hidden="false" outlineLevel="0" max="7" min="6" style="0" width="13"/>
    <col collapsed="false" customWidth="true" hidden="false" outlineLevel="0" max="8" min="8" style="0" width="12"/>
    <col collapsed="false" customWidth="true" hidden="false" outlineLevel="0" max="9" min="9" style="0" width="15"/>
    <col collapsed="false" customWidth="true" hidden="false" outlineLevel="0" max="10" min="10" style="0" width="16"/>
    <col collapsed="false" customWidth="true" hidden="false" outlineLevel="0" max="11" min="11" style="0" width="13"/>
    <col collapsed="false" customWidth="true" hidden="false" outlineLevel="0" max="12" min="12" style="0" width="12"/>
  </cols>
  <sheetData>
    <row r="1" customFormat="false" ht="19.7" hidden="false" customHeight="false" outlineLevel="0" collapsed="false">
      <c r="A1" s="1" t="s">
        <v>83</v>
      </c>
    </row>
    <row r="2" customFormat="false" ht="15" hidden="false" customHeight="false" outlineLevel="0" collapsed="false">
      <c r="A2" s="9" t="s">
        <v>84</v>
      </c>
    </row>
    <row r="4" customFormat="false" ht="15" hidden="false" customHeight="false" outlineLevel="0" collapsed="false">
      <c r="A4" s="13" t="s">
        <v>85</v>
      </c>
      <c r="B4" s="13" t="s">
        <v>86</v>
      </c>
      <c r="C4" s="13" t="s">
        <v>87</v>
      </c>
      <c r="D4" s="13" t="s">
        <v>69</v>
      </c>
      <c r="E4" s="13" t="s">
        <v>88</v>
      </c>
      <c r="F4" s="13" t="s">
        <v>89</v>
      </c>
      <c r="G4" s="13" t="s">
        <v>90</v>
      </c>
      <c r="H4" s="13" t="s">
        <v>91</v>
      </c>
      <c r="I4" s="13" t="s">
        <v>92</v>
      </c>
      <c r="J4" s="13" t="s">
        <v>93</v>
      </c>
      <c r="K4" s="13" t="s">
        <v>94</v>
      </c>
      <c r="L4" s="13" t="s">
        <v>95</v>
      </c>
    </row>
    <row r="5" customFormat="false" ht="15" hidden="false" customHeight="false" outlineLevel="0" collapsed="false">
      <c r="A5" s="15" t="n">
        <v>1</v>
      </c>
      <c r="B5" s="16" t="s">
        <v>96</v>
      </c>
      <c r="C5" s="16" t="s">
        <v>97</v>
      </c>
      <c r="D5" s="16" t="s">
        <v>98</v>
      </c>
      <c r="E5" s="17" t="n">
        <v>120000000</v>
      </c>
      <c r="F5" s="18" t="n">
        <v>46392</v>
      </c>
      <c r="G5" s="18" t="n">
        <v>46568</v>
      </c>
      <c r="H5" s="19" t="n">
        <f aca="false">IFERROR(INDEX(요율표!$B$2:$B$6,MATCH(D5,요율표!$A$2:$A$6,0)),"")</f>
        <v>0.00125</v>
      </c>
      <c r="I5" s="20" t="n">
        <f aca="false">IF(OR(E5="",H5=""),"",E5*H5)</f>
        <v>150000</v>
      </c>
      <c r="J5" s="20" t="n">
        <f aca="false">IF(E5="","",E5*0.3)</f>
        <v>36000000</v>
      </c>
      <c r="K5" s="21" t="n">
        <f aca="true">IF(G5="","",G5-TODAY())</f>
        <v>297</v>
      </c>
      <c r="L5" s="22" t="str">
        <f aca="false">IF(G5="","",IF(K5&lt;0,"기한 지남",IF(K5&lt;=7,"이번 주",IF(K5&lt;=30,"한 달 안","여유"))))</f>
        <v>여유</v>
      </c>
    </row>
    <row r="6" customFormat="false" ht="15" hidden="false" customHeight="false" outlineLevel="0" collapsed="false">
      <c r="A6" s="15" t="n">
        <v>2</v>
      </c>
      <c r="B6" s="16" t="s">
        <v>99</v>
      </c>
      <c r="C6" s="16" t="s">
        <v>100</v>
      </c>
      <c r="D6" s="16" t="s">
        <v>101</v>
      </c>
      <c r="E6" s="17" t="n">
        <v>80000000</v>
      </c>
      <c r="F6" s="18" t="n">
        <v>46419</v>
      </c>
      <c r="G6" s="18" t="n">
        <v>46522</v>
      </c>
      <c r="H6" s="19" t="n">
        <f aca="false">IFERROR(INDEX(요율표!$B$2:$B$6,MATCH(D6,요율표!$A$2:$A$6,0)),"")</f>
        <v>0.00075</v>
      </c>
      <c r="I6" s="20" t="n">
        <f aca="false">IF(OR(E6="",H6=""),"",E6*H6)</f>
        <v>60000</v>
      </c>
      <c r="J6" s="20" t="n">
        <f aca="false">IF(E6="","",E6*0.3)</f>
        <v>24000000</v>
      </c>
      <c r="K6" s="21" t="n">
        <f aca="true">IF(G6="","",G6-TODAY())</f>
        <v>251</v>
      </c>
      <c r="L6" s="22" t="str">
        <f aca="false">IF(G6="","",IF(K6&lt;0,"기한 지남",IF(K6&lt;=7,"이번 주",IF(K6&lt;=30,"한 달 안","여유"))))</f>
        <v>여유</v>
      </c>
    </row>
    <row r="7" customFormat="false" ht="15" hidden="false" customHeight="false" outlineLevel="0" collapsed="false">
      <c r="A7" s="15" t="n">
        <v>3</v>
      </c>
      <c r="B7" s="16"/>
      <c r="C7" s="16"/>
      <c r="D7" s="16"/>
      <c r="E7" s="17"/>
      <c r="F7" s="18"/>
      <c r="G7" s="18"/>
      <c r="H7" s="19" t="str">
        <f aca="false">IFERROR(INDEX(요율표!$B$2:$B$6,MATCH(D7,요율표!$A$2:$A$6,0)),"")</f>
        <v/>
      </c>
      <c r="I7" s="20" t="str">
        <f aca="false">IF(OR(E7="",H7=""),"",E7*H7)</f>
        <v/>
      </c>
      <c r="J7" s="20" t="str">
        <f aca="false">IF(E7="","",E7*0.3)</f>
        <v/>
      </c>
      <c r="K7" s="21" t="str">
        <f aca="true">IF(G7="","",G7-TODAY())</f>
        <v/>
      </c>
      <c r="L7" s="22" t="str">
        <f aca="false">IF(G7="","",IF(K7&lt;0,"기한 지남",IF(K7&lt;=7,"이번 주",IF(K7&lt;=30,"한 달 안","여유"))))</f>
        <v/>
      </c>
    </row>
    <row r="8" customFormat="false" ht="15" hidden="false" customHeight="false" outlineLevel="0" collapsed="false">
      <c r="A8" s="15" t="n">
        <v>4</v>
      </c>
      <c r="B8" s="16"/>
      <c r="C8" s="16"/>
      <c r="D8" s="16"/>
      <c r="E8" s="17"/>
      <c r="F8" s="18"/>
      <c r="G8" s="18"/>
      <c r="H8" s="19" t="str">
        <f aca="false">IFERROR(INDEX(요율표!$B$2:$B$6,MATCH(D8,요율표!$A$2:$A$6,0)),"")</f>
        <v/>
      </c>
      <c r="I8" s="20" t="str">
        <f aca="false">IF(OR(E8="",H8=""),"",E8*H8)</f>
        <v/>
      </c>
      <c r="J8" s="20" t="str">
        <f aca="false">IF(E8="","",E8*0.3)</f>
        <v/>
      </c>
      <c r="K8" s="21" t="str">
        <f aca="true">IF(G8="","",G8-TODAY())</f>
        <v/>
      </c>
      <c r="L8" s="22" t="str">
        <f aca="false">IF(G8="","",IF(K8&lt;0,"기한 지남",IF(K8&lt;=7,"이번 주",IF(K8&lt;=30,"한 달 안","여유"))))</f>
        <v/>
      </c>
    </row>
    <row r="9" customFormat="false" ht="15" hidden="false" customHeight="false" outlineLevel="0" collapsed="false">
      <c r="A9" s="15" t="n">
        <v>5</v>
      </c>
      <c r="B9" s="16"/>
      <c r="C9" s="16"/>
      <c r="D9" s="16"/>
      <c r="E9" s="17"/>
      <c r="F9" s="18"/>
      <c r="G9" s="18"/>
      <c r="H9" s="19" t="str">
        <f aca="false">IFERROR(INDEX(요율표!$B$2:$B$6,MATCH(D9,요율표!$A$2:$A$6,0)),"")</f>
        <v/>
      </c>
      <c r="I9" s="20" t="str">
        <f aca="false">IF(OR(E9="",H9=""),"",E9*H9)</f>
        <v/>
      </c>
      <c r="J9" s="20" t="str">
        <f aca="false">IF(E9="","",E9*0.3)</f>
        <v/>
      </c>
      <c r="K9" s="21" t="str">
        <f aca="true">IF(G9="","",G9-TODAY())</f>
        <v/>
      </c>
      <c r="L9" s="22" t="str">
        <f aca="false">IF(G9="","",IF(K9&lt;0,"기한 지남",IF(K9&lt;=7,"이번 주",IF(K9&lt;=30,"한 달 안","여유"))))</f>
        <v/>
      </c>
    </row>
    <row r="10" customFormat="false" ht="15" hidden="false" customHeight="false" outlineLevel="0" collapsed="false">
      <c r="A10" s="15" t="n">
        <v>6</v>
      </c>
      <c r="B10" s="16"/>
      <c r="C10" s="16"/>
      <c r="D10" s="16"/>
      <c r="E10" s="17"/>
      <c r="F10" s="18"/>
      <c r="G10" s="18"/>
      <c r="H10" s="19" t="str">
        <f aca="false">IFERROR(INDEX(요율표!$B$2:$B$6,MATCH(D10,요율표!$A$2:$A$6,0)),"")</f>
        <v/>
      </c>
      <c r="I10" s="20" t="str">
        <f aca="false">IF(OR(E10="",H10=""),"",E10*H10)</f>
        <v/>
      </c>
      <c r="J10" s="20" t="str">
        <f aca="false">IF(E10="","",E10*0.3)</f>
        <v/>
      </c>
      <c r="K10" s="21" t="str">
        <f aca="true">IF(G10="","",G10-TODAY())</f>
        <v/>
      </c>
      <c r="L10" s="22" t="str">
        <f aca="false">IF(G10="","",IF(K10&lt;0,"기한 지남",IF(K10&lt;=7,"이번 주",IF(K10&lt;=30,"한 달 안","여유"))))</f>
        <v/>
      </c>
    </row>
    <row r="11" customFormat="false" ht="15" hidden="false" customHeight="false" outlineLevel="0" collapsed="false">
      <c r="A11" s="15" t="n">
        <v>7</v>
      </c>
      <c r="B11" s="16"/>
      <c r="C11" s="16"/>
      <c r="D11" s="16"/>
      <c r="E11" s="17"/>
      <c r="F11" s="18"/>
      <c r="G11" s="18"/>
      <c r="H11" s="19" t="str">
        <f aca="false">IFERROR(INDEX(요율표!$B$2:$B$6,MATCH(D11,요율표!$A$2:$A$6,0)),"")</f>
        <v/>
      </c>
      <c r="I11" s="20" t="str">
        <f aca="false">IF(OR(E11="",H11=""),"",E11*H11)</f>
        <v/>
      </c>
      <c r="J11" s="20" t="str">
        <f aca="false">IF(E11="","",E11*0.3)</f>
        <v/>
      </c>
      <c r="K11" s="21" t="str">
        <f aca="true">IF(G11="","",G11-TODAY())</f>
        <v/>
      </c>
      <c r="L11" s="22" t="str">
        <f aca="false">IF(G11="","",IF(K11&lt;0,"기한 지남",IF(K11&lt;=7,"이번 주",IF(K11&lt;=30,"한 달 안","여유"))))</f>
        <v/>
      </c>
    </row>
    <row r="12" customFormat="false" ht="15" hidden="false" customHeight="false" outlineLevel="0" collapsed="false">
      <c r="A12" s="15" t="n">
        <v>8</v>
      </c>
      <c r="B12" s="16"/>
      <c r="C12" s="16"/>
      <c r="D12" s="16"/>
      <c r="E12" s="17"/>
      <c r="F12" s="18"/>
      <c r="G12" s="18"/>
      <c r="H12" s="19" t="str">
        <f aca="false">IFERROR(INDEX(요율표!$B$2:$B$6,MATCH(D12,요율표!$A$2:$A$6,0)),"")</f>
        <v/>
      </c>
      <c r="I12" s="20" t="str">
        <f aca="false">IF(OR(E12="",H12=""),"",E12*H12)</f>
        <v/>
      </c>
      <c r="J12" s="20" t="str">
        <f aca="false">IF(E12="","",E12*0.3)</f>
        <v/>
      </c>
      <c r="K12" s="21" t="str">
        <f aca="true">IF(G12="","",G12-TODAY())</f>
        <v/>
      </c>
      <c r="L12" s="22" t="str">
        <f aca="false">IF(G12="","",IF(K12&lt;0,"기한 지남",IF(K12&lt;=7,"이번 주",IF(K12&lt;=30,"한 달 안","여유"))))</f>
        <v/>
      </c>
    </row>
    <row r="13" customFormat="false" ht="15" hidden="false" customHeight="false" outlineLevel="0" collapsed="false">
      <c r="A13" s="15" t="n">
        <v>9</v>
      </c>
      <c r="B13" s="16"/>
      <c r="C13" s="16"/>
      <c r="D13" s="16"/>
      <c r="E13" s="17"/>
      <c r="F13" s="18"/>
      <c r="G13" s="18"/>
      <c r="H13" s="19" t="str">
        <f aca="false">IFERROR(INDEX(요율표!$B$2:$B$6,MATCH(D13,요율표!$A$2:$A$6,0)),"")</f>
        <v/>
      </c>
      <c r="I13" s="20" t="str">
        <f aca="false">IF(OR(E13="",H13=""),"",E13*H13)</f>
        <v/>
      </c>
      <c r="J13" s="20" t="str">
        <f aca="false">IF(E13="","",E13*0.3)</f>
        <v/>
      </c>
      <c r="K13" s="21" t="str">
        <f aca="true">IF(G13="","",G13-TODAY())</f>
        <v/>
      </c>
      <c r="L13" s="22" t="str">
        <f aca="false">IF(G13="","",IF(K13&lt;0,"기한 지남",IF(K13&lt;=7,"이번 주",IF(K13&lt;=30,"한 달 안","여유"))))</f>
        <v/>
      </c>
    </row>
    <row r="14" customFormat="false" ht="15" hidden="false" customHeight="false" outlineLevel="0" collapsed="false">
      <c r="A14" s="15" t="n">
        <v>10</v>
      </c>
      <c r="B14" s="16"/>
      <c r="C14" s="16"/>
      <c r="D14" s="16"/>
      <c r="E14" s="17"/>
      <c r="F14" s="18"/>
      <c r="G14" s="18"/>
      <c r="H14" s="19" t="str">
        <f aca="false">IFERROR(INDEX(요율표!$B$2:$B$6,MATCH(D14,요율표!$A$2:$A$6,0)),"")</f>
        <v/>
      </c>
      <c r="I14" s="20" t="str">
        <f aca="false">IF(OR(E14="",H14=""),"",E14*H14)</f>
        <v/>
      </c>
      <c r="J14" s="20" t="str">
        <f aca="false">IF(E14="","",E14*0.3)</f>
        <v/>
      </c>
      <c r="K14" s="21" t="str">
        <f aca="true">IF(G14="","",G14-TODAY())</f>
        <v/>
      </c>
      <c r="L14" s="22" t="str">
        <f aca="false">IF(G14="","",IF(K14&lt;0,"기한 지남",IF(K14&lt;=7,"이번 주",IF(K14&lt;=30,"한 달 안","여유"))))</f>
        <v/>
      </c>
    </row>
    <row r="15" customFormat="false" ht="15" hidden="false" customHeight="false" outlineLevel="0" collapsed="false">
      <c r="A15" s="15" t="n">
        <v>11</v>
      </c>
      <c r="B15" s="16"/>
      <c r="C15" s="16"/>
      <c r="D15" s="16"/>
      <c r="E15" s="17"/>
      <c r="F15" s="18"/>
      <c r="G15" s="18"/>
      <c r="H15" s="19" t="str">
        <f aca="false">IFERROR(INDEX(요율표!$B$2:$B$6,MATCH(D15,요율표!$A$2:$A$6,0)),"")</f>
        <v/>
      </c>
      <c r="I15" s="20" t="str">
        <f aca="false">IF(OR(E15="",H15=""),"",E15*H15)</f>
        <v/>
      </c>
      <c r="J15" s="20" t="str">
        <f aca="false">IF(E15="","",E15*0.3)</f>
        <v/>
      </c>
      <c r="K15" s="21" t="str">
        <f aca="true">IF(G15="","",G15-TODAY())</f>
        <v/>
      </c>
      <c r="L15" s="22" t="str">
        <f aca="false">IF(G15="","",IF(K15&lt;0,"기한 지남",IF(K15&lt;=7,"이번 주",IF(K15&lt;=30,"한 달 안","여유"))))</f>
        <v/>
      </c>
    </row>
    <row r="16" customFormat="false" ht="15" hidden="false" customHeight="false" outlineLevel="0" collapsed="false">
      <c r="A16" s="15" t="n">
        <v>12</v>
      </c>
      <c r="B16" s="16"/>
      <c r="C16" s="16"/>
      <c r="D16" s="16"/>
      <c r="E16" s="17"/>
      <c r="F16" s="18"/>
      <c r="G16" s="18"/>
      <c r="H16" s="19" t="str">
        <f aca="false">IFERROR(INDEX(요율표!$B$2:$B$6,MATCH(D16,요율표!$A$2:$A$6,0)),"")</f>
        <v/>
      </c>
      <c r="I16" s="20" t="str">
        <f aca="false">IF(OR(E16="",H16=""),"",E16*H16)</f>
        <v/>
      </c>
      <c r="J16" s="20" t="str">
        <f aca="false">IF(E16="","",E16*0.3)</f>
        <v/>
      </c>
      <c r="K16" s="21" t="str">
        <f aca="true">IF(G16="","",G16-TODAY())</f>
        <v/>
      </c>
      <c r="L16" s="22" t="str">
        <f aca="false">IF(G16="","",IF(K16&lt;0,"기한 지남",IF(K16&lt;=7,"이번 주",IF(K16&lt;=30,"한 달 안","여유"))))</f>
        <v/>
      </c>
    </row>
    <row r="17" customFormat="false" ht="15" hidden="false" customHeight="false" outlineLevel="0" collapsed="false">
      <c r="A17" s="15" t="n">
        <v>13</v>
      </c>
      <c r="B17" s="16"/>
      <c r="C17" s="16"/>
      <c r="D17" s="16"/>
      <c r="E17" s="17"/>
      <c r="F17" s="18"/>
      <c r="G17" s="18"/>
      <c r="H17" s="19" t="str">
        <f aca="false">IFERROR(INDEX(요율표!$B$2:$B$6,MATCH(D17,요율표!$A$2:$A$6,0)),"")</f>
        <v/>
      </c>
      <c r="I17" s="20" t="str">
        <f aca="false">IF(OR(E17="",H17=""),"",E17*H17)</f>
        <v/>
      </c>
      <c r="J17" s="20" t="str">
        <f aca="false">IF(E17="","",E17*0.3)</f>
        <v/>
      </c>
      <c r="K17" s="21" t="str">
        <f aca="true">IF(G17="","",G17-TODAY())</f>
        <v/>
      </c>
      <c r="L17" s="22" t="str">
        <f aca="false">IF(G17="","",IF(K17&lt;0,"기한 지남",IF(K17&lt;=7,"이번 주",IF(K17&lt;=30,"한 달 안","여유"))))</f>
        <v/>
      </c>
    </row>
    <row r="18" customFormat="false" ht="15" hidden="false" customHeight="false" outlineLevel="0" collapsed="false">
      <c r="A18" s="15" t="n">
        <v>14</v>
      </c>
      <c r="B18" s="16"/>
      <c r="C18" s="16"/>
      <c r="D18" s="16"/>
      <c r="E18" s="17"/>
      <c r="F18" s="18"/>
      <c r="G18" s="18"/>
      <c r="H18" s="19" t="str">
        <f aca="false">IFERROR(INDEX(요율표!$B$2:$B$6,MATCH(D18,요율표!$A$2:$A$6,0)),"")</f>
        <v/>
      </c>
      <c r="I18" s="20" t="str">
        <f aca="false">IF(OR(E18="",H18=""),"",E18*H18)</f>
        <v/>
      </c>
      <c r="J18" s="20" t="str">
        <f aca="false">IF(E18="","",E18*0.3)</f>
        <v/>
      </c>
      <c r="K18" s="21" t="str">
        <f aca="true">IF(G18="","",G18-TODAY())</f>
        <v/>
      </c>
      <c r="L18" s="22" t="str">
        <f aca="false">IF(G18="","",IF(K18&lt;0,"기한 지남",IF(K18&lt;=7,"이번 주",IF(K18&lt;=30,"한 달 안","여유"))))</f>
        <v/>
      </c>
    </row>
    <row r="19" customFormat="false" ht="15" hidden="false" customHeight="false" outlineLevel="0" collapsed="false">
      <c r="A19" s="15" t="n">
        <v>15</v>
      </c>
      <c r="B19" s="16"/>
      <c r="C19" s="16"/>
      <c r="D19" s="16"/>
      <c r="E19" s="17"/>
      <c r="F19" s="18"/>
      <c r="G19" s="18"/>
      <c r="H19" s="19" t="str">
        <f aca="false">IFERROR(INDEX(요율표!$B$2:$B$6,MATCH(D19,요율표!$A$2:$A$6,0)),"")</f>
        <v/>
      </c>
      <c r="I19" s="20" t="str">
        <f aca="false">IF(OR(E19="",H19=""),"",E19*H19)</f>
        <v/>
      </c>
      <c r="J19" s="20" t="str">
        <f aca="false">IF(E19="","",E19*0.3)</f>
        <v/>
      </c>
      <c r="K19" s="21" t="str">
        <f aca="true">IF(G19="","",G19-TODAY())</f>
        <v/>
      </c>
      <c r="L19" s="22" t="str">
        <f aca="false">IF(G19="","",IF(K19&lt;0,"기한 지남",IF(K19&lt;=7,"이번 주",IF(K19&lt;=30,"한 달 안","여유"))))</f>
        <v/>
      </c>
    </row>
    <row r="20" customFormat="false" ht="15" hidden="false" customHeight="false" outlineLevel="0" collapsed="false">
      <c r="A20" s="15" t="n">
        <v>16</v>
      </c>
      <c r="B20" s="16"/>
      <c r="C20" s="16"/>
      <c r="D20" s="16"/>
      <c r="E20" s="17"/>
      <c r="F20" s="18"/>
      <c r="G20" s="18"/>
      <c r="H20" s="19" t="str">
        <f aca="false">IFERROR(INDEX(요율표!$B$2:$B$6,MATCH(D20,요율표!$A$2:$A$6,0)),"")</f>
        <v/>
      </c>
      <c r="I20" s="20" t="str">
        <f aca="false">IF(OR(E20="",H20=""),"",E20*H20)</f>
        <v/>
      </c>
      <c r="J20" s="20" t="str">
        <f aca="false">IF(E20="","",E20*0.3)</f>
        <v/>
      </c>
      <c r="K20" s="21" t="str">
        <f aca="true">IF(G20="","",G20-TODAY())</f>
        <v/>
      </c>
      <c r="L20" s="22" t="str">
        <f aca="false">IF(G20="","",IF(K20&lt;0,"기한 지남",IF(K20&lt;=7,"이번 주",IF(K20&lt;=30,"한 달 안","여유"))))</f>
        <v/>
      </c>
    </row>
    <row r="21" customFormat="false" ht="15" hidden="false" customHeight="false" outlineLevel="0" collapsed="false">
      <c r="A21" s="15" t="n">
        <v>17</v>
      </c>
      <c r="B21" s="16"/>
      <c r="C21" s="16"/>
      <c r="D21" s="16"/>
      <c r="E21" s="17"/>
      <c r="F21" s="18"/>
      <c r="G21" s="18"/>
      <c r="H21" s="19" t="str">
        <f aca="false">IFERROR(INDEX(요율표!$B$2:$B$6,MATCH(D21,요율표!$A$2:$A$6,0)),"")</f>
        <v/>
      </c>
      <c r="I21" s="20" t="str">
        <f aca="false">IF(OR(E21="",H21=""),"",E21*H21)</f>
        <v/>
      </c>
      <c r="J21" s="20" t="str">
        <f aca="false">IF(E21="","",E21*0.3)</f>
        <v/>
      </c>
      <c r="K21" s="21" t="str">
        <f aca="true">IF(G21="","",G21-TODAY())</f>
        <v/>
      </c>
      <c r="L21" s="22" t="str">
        <f aca="false">IF(G21="","",IF(K21&lt;0,"기한 지남",IF(K21&lt;=7,"이번 주",IF(K21&lt;=30,"한 달 안","여유"))))</f>
        <v/>
      </c>
    </row>
    <row r="22" customFormat="false" ht="15" hidden="false" customHeight="false" outlineLevel="0" collapsed="false">
      <c r="A22" s="15" t="n">
        <v>18</v>
      </c>
      <c r="B22" s="16"/>
      <c r="C22" s="16"/>
      <c r="D22" s="16"/>
      <c r="E22" s="17"/>
      <c r="F22" s="18"/>
      <c r="G22" s="18"/>
      <c r="H22" s="19" t="str">
        <f aca="false">IFERROR(INDEX(요율표!$B$2:$B$6,MATCH(D22,요율표!$A$2:$A$6,0)),"")</f>
        <v/>
      </c>
      <c r="I22" s="20" t="str">
        <f aca="false">IF(OR(E22="",H22=""),"",E22*H22)</f>
        <v/>
      </c>
      <c r="J22" s="20" t="str">
        <f aca="false">IF(E22="","",E22*0.3)</f>
        <v/>
      </c>
      <c r="K22" s="21" t="str">
        <f aca="true">IF(G22="","",G22-TODAY())</f>
        <v/>
      </c>
      <c r="L22" s="22" t="str">
        <f aca="false">IF(G22="","",IF(K22&lt;0,"기한 지남",IF(K22&lt;=7,"이번 주",IF(K22&lt;=30,"한 달 안","여유"))))</f>
        <v/>
      </c>
    </row>
    <row r="23" customFormat="false" ht="15" hidden="false" customHeight="false" outlineLevel="0" collapsed="false">
      <c r="A23" s="15" t="n">
        <v>19</v>
      </c>
      <c r="B23" s="16"/>
      <c r="C23" s="16"/>
      <c r="D23" s="16"/>
      <c r="E23" s="17"/>
      <c r="F23" s="18"/>
      <c r="G23" s="18"/>
      <c r="H23" s="19" t="str">
        <f aca="false">IFERROR(INDEX(요율표!$B$2:$B$6,MATCH(D23,요율표!$A$2:$A$6,0)),"")</f>
        <v/>
      </c>
      <c r="I23" s="20" t="str">
        <f aca="false">IF(OR(E23="",H23=""),"",E23*H23)</f>
        <v/>
      </c>
      <c r="J23" s="20" t="str">
        <f aca="false">IF(E23="","",E23*0.3)</f>
        <v/>
      </c>
      <c r="K23" s="21" t="str">
        <f aca="true">IF(G23="","",G23-TODAY())</f>
        <v/>
      </c>
      <c r="L23" s="22" t="str">
        <f aca="false">IF(G23="","",IF(K23&lt;0,"기한 지남",IF(K23&lt;=7,"이번 주",IF(K23&lt;=30,"한 달 안","여유"))))</f>
        <v/>
      </c>
    </row>
    <row r="24" customFormat="false" ht="15" hidden="false" customHeight="false" outlineLevel="0" collapsed="false">
      <c r="A24" s="15" t="n">
        <v>20</v>
      </c>
      <c r="B24" s="16"/>
      <c r="C24" s="16"/>
      <c r="D24" s="16"/>
      <c r="E24" s="17"/>
      <c r="F24" s="18"/>
      <c r="G24" s="18"/>
      <c r="H24" s="19" t="str">
        <f aca="false">IFERROR(INDEX(요율표!$B$2:$B$6,MATCH(D24,요율표!$A$2:$A$6,0)),"")</f>
        <v/>
      </c>
      <c r="I24" s="20" t="str">
        <f aca="false">IF(OR(E24="",H24=""),"",E24*H24)</f>
        <v/>
      </c>
      <c r="J24" s="20" t="str">
        <f aca="false">IF(E24="","",E24*0.3)</f>
        <v/>
      </c>
      <c r="K24" s="21" t="str">
        <f aca="true">IF(G24="","",G24-TODAY())</f>
        <v/>
      </c>
      <c r="L24" s="22" t="str">
        <f aca="false">IF(G24="","",IF(K24&lt;0,"기한 지남",IF(K24&lt;=7,"이번 주",IF(K24&lt;=30,"한 달 안","여유"))))</f>
        <v/>
      </c>
    </row>
    <row r="26" customFormat="false" ht="15" hidden="false" customHeight="false" outlineLevel="0" collapsed="false">
      <c r="B26" s="9" t="s">
        <v>102</v>
      </c>
    </row>
    <row r="27" customFormat="false" ht="15" hidden="false" customHeight="false" outlineLevel="0" collapsed="false">
      <c r="B27" s="9" t="s">
        <v>103</v>
      </c>
    </row>
    <row r="29" customFormat="false" ht="15" hidden="false" customHeight="false" outlineLevel="0" collapsed="false">
      <c r="B29" s="9" t="s">
        <v>42</v>
      </c>
    </row>
  </sheetData>
  <dataValidations count="1">
    <dataValidation allowBlank="true" errorStyle="stop" operator="between" showDropDown="false" showErrorMessage="false" showInputMessage="false" sqref="D5:D24" type="list">
      <formula1>"공사,물품의 제조·구매,물품 수리·가공·대여,용역,군용 음식료품 제조·구매,운송·보관 및 양곡가공"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6"/>
    <col collapsed="false" customWidth="true" hidden="false" outlineLevel="0" max="3" min="3" style="0" width="16"/>
    <col collapsed="false" customWidth="true" hidden="false" outlineLevel="0" max="6" min="4" style="0" width="13"/>
    <col collapsed="false" customWidth="true" hidden="false" outlineLevel="0" max="7" min="7" style="0" width="14"/>
    <col collapsed="false" customWidth="true" hidden="false" outlineLevel="0" max="8" min="8" style="0" width="16"/>
    <col collapsed="false" customWidth="true" hidden="false" outlineLevel="0" max="9" min="9" style="0" width="12"/>
    <col collapsed="false" customWidth="true" hidden="false" outlineLevel="0" max="11" min="10" style="0" width="16"/>
    <col collapsed="false" customWidth="true" hidden="false" outlineLevel="0" max="12" min="12" style="0" width="14"/>
  </cols>
  <sheetData>
    <row r="1" customFormat="false" ht="19.7" hidden="false" customHeight="false" outlineLevel="0" collapsed="false">
      <c r="A1" s="1" t="s">
        <v>104</v>
      </c>
    </row>
    <row r="2" customFormat="false" ht="15" hidden="false" customHeight="false" outlineLevel="0" collapsed="false">
      <c r="A2" s="9" t="s">
        <v>105</v>
      </c>
    </row>
    <row r="4" customFormat="false" ht="15" hidden="false" customHeight="false" outlineLevel="0" collapsed="false">
      <c r="A4" s="13" t="s">
        <v>85</v>
      </c>
      <c r="B4" s="13" t="s">
        <v>86</v>
      </c>
      <c r="C4" s="13" t="s">
        <v>88</v>
      </c>
      <c r="D4" s="13" t="s">
        <v>106</v>
      </c>
      <c r="E4" s="13" t="s">
        <v>107</v>
      </c>
      <c r="F4" s="13" t="s">
        <v>108</v>
      </c>
      <c r="G4" s="13" t="s">
        <v>109</v>
      </c>
      <c r="H4" s="13" t="s">
        <v>110</v>
      </c>
      <c r="I4" s="13" t="s">
        <v>91</v>
      </c>
      <c r="J4" s="13" t="s">
        <v>111</v>
      </c>
      <c r="K4" s="13" t="s">
        <v>112</v>
      </c>
      <c r="L4" s="13" t="s">
        <v>113</v>
      </c>
    </row>
    <row r="5" customFormat="false" ht="15" hidden="false" customHeight="false" outlineLevel="0" collapsed="false">
      <c r="A5" s="15" t="n">
        <v>1</v>
      </c>
      <c r="B5" s="23" t="str">
        <f aca="false">'계약 등록'!B5</f>
        <v>○○청 데이터 분석 용역</v>
      </c>
      <c r="C5" s="24" t="n">
        <f aca="false">'계약 등록'!E5</f>
        <v>120000000</v>
      </c>
      <c r="D5" s="25" t="n">
        <f aca="false">'계약 등록'!G5</f>
        <v>46568</v>
      </c>
      <c r="E5" s="18"/>
      <c r="F5" s="26"/>
      <c r="G5" s="21" t="str">
        <f aca="false">IF(OR(E5="",D5=""),"",MAX(0,E5-D5-IF(F5="",0,F5)))</f>
        <v/>
      </c>
      <c r="H5" s="17"/>
      <c r="I5" s="27" t="n">
        <f aca="false">'계약 등록'!H5</f>
        <v>0.00125</v>
      </c>
      <c r="J5" s="20" t="n">
        <f aca="false">IF(C5="","",C5-IF(H5="",0,H5))</f>
        <v>120000000</v>
      </c>
      <c r="K5" s="20" t="str">
        <f aca="false">IF(OR(G5="",G5=0,I5=""),"",MIN(J5*I5*G5,J5*0.3))</f>
        <v/>
      </c>
      <c r="L5" s="22" t="str">
        <f aca="false">IF(K5="","",IF(K5&gt;=J5*0.3,"상한 도달",""))</f>
        <v/>
      </c>
    </row>
    <row r="6" customFormat="false" ht="15" hidden="false" customHeight="false" outlineLevel="0" collapsed="false">
      <c r="A6" s="15" t="n">
        <v>2</v>
      </c>
      <c r="B6" s="23" t="str">
        <f aca="false">'계약 등록'!B6</f>
        <v>△△공단 장비 납품</v>
      </c>
      <c r="C6" s="24" t="n">
        <f aca="false">'계약 등록'!E6</f>
        <v>80000000</v>
      </c>
      <c r="D6" s="25" t="n">
        <f aca="false">'계약 등록'!G6</f>
        <v>46522</v>
      </c>
      <c r="E6" s="18"/>
      <c r="F6" s="26"/>
      <c r="G6" s="21" t="str">
        <f aca="false">IF(OR(E6="",D6=""),"",MAX(0,E6-D6-IF(F6="",0,F6)))</f>
        <v/>
      </c>
      <c r="H6" s="17"/>
      <c r="I6" s="27" t="n">
        <f aca="false">'계약 등록'!H6</f>
        <v>0.00075</v>
      </c>
      <c r="J6" s="20" t="n">
        <f aca="false">IF(C6="","",C6-IF(H6="",0,H6))</f>
        <v>80000000</v>
      </c>
      <c r="K6" s="20" t="str">
        <f aca="false">IF(OR(G6="",G6=0,I6=""),"",MIN(J6*I6*G6,J6*0.3))</f>
        <v/>
      </c>
      <c r="L6" s="22" t="str">
        <f aca="false">IF(K6="","",IF(K6&gt;=J6*0.3,"상한 도달",""))</f>
        <v/>
      </c>
    </row>
    <row r="7" customFormat="false" ht="15" hidden="false" customHeight="false" outlineLevel="0" collapsed="false">
      <c r="A7" s="15" t="n">
        <v>3</v>
      </c>
      <c r="B7" s="23" t="n">
        <f aca="false">'계약 등록'!B7</f>
        <v>0</v>
      </c>
      <c r="C7" s="24" t="n">
        <f aca="false">'계약 등록'!E7</f>
        <v>0</v>
      </c>
      <c r="D7" s="25" t="n">
        <f aca="false">'계약 등록'!G7</f>
        <v>0</v>
      </c>
      <c r="E7" s="18"/>
      <c r="F7" s="26"/>
      <c r="G7" s="21" t="str">
        <f aca="false">IF(OR(E7="",D7=""),"",MAX(0,E7-D7-IF(F7="",0,F7)))</f>
        <v/>
      </c>
      <c r="H7" s="17"/>
      <c r="I7" s="27" t="str">
        <f aca="false">'계약 등록'!H7</f>
        <v/>
      </c>
      <c r="J7" s="20" t="str">
        <f aca="false">IF(C7="","",C7-IF(H7="",0,H7))</f>
        <v/>
      </c>
      <c r="K7" s="20" t="str">
        <f aca="false">IF(OR(G7="",G7=0,I7=""),"",MIN(J7*I7*G7,J7*0.3))</f>
        <v/>
      </c>
      <c r="L7" s="22" t="str">
        <f aca="false">IF(K7="","",IF(K7&gt;=J7*0.3,"상한 도달",""))</f>
        <v/>
      </c>
    </row>
    <row r="8" customFormat="false" ht="15" hidden="false" customHeight="false" outlineLevel="0" collapsed="false">
      <c r="A8" s="15" t="n">
        <v>4</v>
      </c>
      <c r="B8" s="23" t="n">
        <f aca="false">'계약 등록'!B8</f>
        <v>0</v>
      </c>
      <c r="C8" s="24" t="n">
        <f aca="false">'계약 등록'!E8</f>
        <v>0</v>
      </c>
      <c r="D8" s="25" t="n">
        <f aca="false">'계약 등록'!G8</f>
        <v>0</v>
      </c>
      <c r="E8" s="18"/>
      <c r="F8" s="26"/>
      <c r="G8" s="21" t="str">
        <f aca="false">IF(OR(E8="",D8=""),"",MAX(0,E8-D8-IF(F8="",0,F8)))</f>
        <v/>
      </c>
      <c r="H8" s="17"/>
      <c r="I8" s="27" t="str">
        <f aca="false">'계약 등록'!H8</f>
        <v/>
      </c>
      <c r="J8" s="20" t="str">
        <f aca="false">IF(C8="","",C8-IF(H8="",0,H8))</f>
        <v/>
      </c>
      <c r="K8" s="20" t="str">
        <f aca="false">IF(OR(G8="",G8=0,I8=""),"",MIN(J8*I8*G8,J8*0.3))</f>
        <v/>
      </c>
      <c r="L8" s="22" t="str">
        <f aca="false">IF(K8="","",IF(K8&gt;=J8*0.3,"상한 도달",""))</f>
        <v/>
      </c>
    </row>
    <row r="9" customFormat="false" ht="15" hidden="false" customHeight="false" outlineLevel="0" collapsed="false">
      <c r="A9" s="15" t="n">
        <v>5</v>
      </c>
      <c r="B9" s="23" t="n">
        <f aca="false">'계약 등록'!B9</f>
        <v>0</v>
      </c>
      <c r="C9" s="24" t="n">
        <f aca="false">'계약 등록'!E9</f>
        <v>0</v>
      </c>
      <c r="D9" s="25" t="n">
        <f aca="false">'계약 등록'!G9</f>
        <v>0</v>
      </c>
      <c r="E9" s="18"/>
      <c r="F9" s="26"/>
      <c r="G9" s="21" t="str">
        <f aca="false">IF(OR(E9="",D9=""),"",MAX(0,E9-D9-IF(F9="",0,F9)))</f>
        <v/>
      </c>
      <c r="H9" s="17"/>
      <c r="I9" s="27" t="str">
        <f aca="false">'계약 등록'!H9</f>
        <v/>
      </c>
      <c r="J9" s="20" t="str">
        <f aca="false">IF(C9="","",C9-IF(H9="",0,H9))</f>
        <v/>
      </c>
      <c r="K9" s="20" t="str">
        <f aca="false">IF(OR(G9="",G9=0,I9=""),"",MIN(J9*I9*G9,J9*0.3))</f>
        <v/>
      </c>
      <c r="L9" s="22" t="str">
        <f aca="false">IF(K9="","",IF(K9&gt;=J9*0.3,"상한 도달",""))</f>
        <v/>
      </c>
    </row>
    <row r="10" customFormat="false" ht="15" hidden="false" customHeight="false" outlineLevel="0" collapsed="false">
      <c r="A10" s="15" t="n">
        <v>6</v>
      </c>
      <c r="B10" s="23" t="n">
        <f aca="false">'계약 등록'!B10</f>
        <v>0</v>
      </c>
      <c r="C10" s="24" t="n">
        <f aca="false">'계약 등록'!E10</f>
        <v>0</v>
      </c>
      <c r="D10" s="25" t="n">
        <f aca="false">'계약 등록'!G10</f>
        <v>0</v>
      </c>
      <c r="E10" s="18"/>
      <c r="F10" s="26"/>
      <c r="G10" s="21" t="str">
        <f aca="false">IF(OR(E10="",D10=""),"",MAX(0,E10-D10-IF(F10="",0,F10)))</f>
        <v/>
      </c>
      <c r="H10" s="17"/>
      <c r="I10" s="27" t="str">
        <f aca="false">'계약 등록'!H10</f>
        <v/>
      </c>
      <c r="J10" s="20" t="str">
        <f aca="false">IF(C10="","",C10-IF(H10="",0,H10))</f>
        <v/>
      </c>
      <c r="K10" s="20" t="str">
        <f aca="false">IF(OR(G10="",G10=0,I10=""),"",MIN(J10*I10*G10,J10*0.3))</f>
        <v/>
      </c>
      <c r="L10" s="22" t="str">
        <f aca="false">IF(K10="","",IF(K10&gt;=J10*0.3,"상한 도달",""))</f>
        <v/>
      </c>
    </row>
    <row r="11" customFormat="false" ht="15" hidden="false" customHeight="false" outlineLevel="0" collapsed="false">
      <c r="A11" s="15" t="n">
        <v>7</v>
      </c>
      <c r="B11" s="23" t="n">
        <f aca="false">'계약 등록'!B11</f>
        <v>0</v>
      </c>
      <c r="C11" s="24" t="n">
        <f aca="false">'계약 등록'!E11</f>
        <v>0</v>
      </c>
      <c r="D11" s="25" t="n">
        <f aca="false">'계약 등록'!G11</f>
        <v>0</v>
      </c>
      <c r="E11" s="18"/>
      <c r="F11" s="26"/>
      <c r="G11" s="21" t="str">
        <f aca="false">IF(OR(E11="",D11=""),"",MAX(0,E11-D11-IF(F11="",0,F11)))</f>
        <v/>
      </c>
      <c r="H11" s="17"/>
      <c r="I11" s="27" t="str">
        <f aca="false">'계약 등록'!H11</f>
        <v/>
      </c>
      <c r="J11" s="20" t="str">
        <f aca="false">IF(C11="","",C11-IF(H11="",0,H11))</f>
        <v/>
      </c>
      <c r="K11" s="20" t="str">
        <f aca="false">IF(OR(G11="",G11=0,I11=""),"",MIN(J11*I11*G11,J11*0.3))</f>
        <v/>
      </c>
      <c r="L11" s="22" t="str">
        <f aca="false">IF(K11="","",IF(K11&gt;=J11*0.3,"상한 도달",""))</f>
        <v/>
      </c>
    </row>
    <row r="12" customFormat="false" ht="15" hidden="false" customHeight="false" outlineLevel="0" collapsed="false">
      <c r="A12" s="15" t="n">
        <v>8</v>
      </c>
      <c r="B12" s="23" t="n">
        <f aca="false">'계약 등록'!B12</f>
        <v>0</v>
      </c>
      <c r="C12" s="24" t="n">
        <f aca="false">'계약 등록'!E12</f>
        <v>0</v>
      </c>
      <c r="D12" s="25" t="n">
        <f aca="false">'계약 등록'!G12</f>
        <v>0</v>
      </c>
      <c r="E12" s="18"/>
      <c r="F12" s="26"/>
      <c r="G12" s="21" t="str">
        <f aca="false">IF(OR(E12="",D12=""),"",MAX(0,E12-D12-IF(F12="",0,F12)))</f>
        <v/>
      </c>
      <c r="H12" s="17"/>
      <c r="I12" s="27" t="str">
        <f aca="false">'계약 등록'!H12</f>
        <v/>
      </c>
      <c r="J12" s="20" t="str">
        <f aca="false">IF(C12="","",C12-IF(H12="",0,H12))</f>
        <v/>
      </c>
      <c r="K12" s="20" t="str">
        <f aca="false">IF(OR(G12="",G12=0,I12=""),"",MIN(J12*I12*G12,J12*0.3))</f>
        <v/>
      </c>
      <c r="L12" s="22" t="str">
        <f aca="false">IF(K12="","",IF(K12&gt;=J12*0.3,"상한 도달",""))</f>
        <v/>
      </c>
    </row>
    <row r="13" customFormat="false" ht="15" hidden="false" customHeight="false" outlineLevel="0" collapsed="false">
      <c r="A13" s="15" t="n">
        <v>9</v>
      </c>
      <c r="B13" s="23" t="n">
        <f aca="false">'계약 등록'!B13</f>
        <v>0</v>
      </c>
      <c r="C13" s="24" t="n">
        <f aca="false">'계약 등록'!E13</f>
        <v>0</v>
      </c>
      <c r="D13" s="25" t="n">
        <f aca="false">'계약 등록'!G13</f>
        <v>0</v>
      </c>
      <c r="E13" s="18"/>
      <c r="F13" s="26"/>
      <c r="G13" s="21" t="str">
        <f aca="false">IF(OR(E13="",D13=""),"",MAX(0,E13-D13-IF(F13="",0,F13)))</f>
        <v/>
      </c>
      <c r="H13" s="17"/>
      <c r="I13" s="27" t="str">
        <f aca="false">'계약 등록'!H13</f>
        <v/>
      </c>
      <c r="J13" s="20" t="str">
        <f aca="false">IF(C13="","",C13-IF(H13="",0,H13))</f>
        <v/>
      </c>
      <c r="K13" s="20" t="str">
        <f aca="false">IF(OR(G13="",G13=0,I13=""),"",MIN(J13*I13*G13,J13*0.3))</f>
        <v/>
      </c>
      <c r="L13" s="22" t="str">
        <f aca="false">IF(K13="","",IF(K13&gt;=J13*0.3,"상한 도달",""))</f>
        <v/>
      </c>
    </row>
    <row r="14" customFormat="false" ht="15" hidden="false" customHeight="false" outlineLevel="0" collapsed="false">
      <c r="A14" s="15" t="n">
        <v>10</v>
      </c>
      <c r="B14" s="23" t="n">
        <f aca="false">'계약 등록'!B14</f>
        <v>0</v>
      </c>
      <c r="C14" s="24" t="n">
        <f aca="false">'계약 등록'!E14</f>
        <v>0</v>
      </c>
      <c r="D14" s="25" t="n">
        <f aca="false">'계약 등록'!G14</f>
        <v>0</v>
      </c>
      <c r="E14" s="18"/>
      <c r="F14" s="26"/>
      <c r="G14" s="21" t="str">
        <f aca="false">IF(OR(E14="",D14=""),"",MAX(0,E14-D14-IF(F14="",0,F14)))</f>
        <v/>
      </c>
      <c r="H14" s="17"/>
      <c r="I14" s="27" t="str">
        <f aca="false">'계약 등록'!H14</f>
        <v/>
      </c>
      <c r="J14" s="20" t="str">
        <f aca="false">IF(C14="","",C14-IF(H14="",0,H14))</f>
        <v/>
      </c>
      <c r="K14" s="20" t="str">
        <f aca="false">IF(OR(G14="",G14=0,I14=""),"",MIN(J14*I14*G14,J14*0.3))</f>
        <v/>
      </c>
      <c r="L14" s="22" t="str">
        <f aca="false">IF(K14="","",IF(K14&gt;=J14*0.3,"상한 도달",""))</f>
        <v/>
      </c>
    </row>
    <row r="15" customFormat="false" ht="15" hidden="false" customHeight="false" outlineLevel="0" collapsed="false">
      <c r="A15" s="15" t="n">
        <v>11</v>
      </c>
      <c r="B15" s="23" t="n">
        <f aca="false">'계약 등록'!B15</f>
        <v>0</v>
      </c>
      <c r="C15" s="24" t="n">
        <f aca="false">'계약 등록'!E15</f>
        <v>0</v>
      </c>
      <c r="D15" s="25" t="n">
        <f aca="false">'계약 등록'!G15</f>
        <v>0</v>
      </c>
      <c r="E15" s="18"/>
      <c r="F15" s="26"/>
      <c r="G15" s="21" t="str">
        <f aca="false">IF(OR(E15="",D15=""),"",MAX(0,E15-D15-IF(F15="",0,F15)))</f>
        <v/>
      </c>
      <c r="H15" s="17"/>
      <c r="I15" s="27" t="str">
        <f aca="false">'계약 등록'!H15</f>
        <v/>
      </c>
      <c r="J15" s="20" t="str">
        <f aca="false">IF(C15="","",C15-IF(H15="",0,H15))</f>
        <v/>
      </c>
      <c r="K15" s="20" t="str">
        <f aca="false">IF(OR(G15="",G15=0,I15=""),"",MIN(J15*I15*G15,J15*0.3))</f>
        <v/>
      </c>
      <c r="L15" s="22" t="str">
        <f aca="false">IF(K15="","",IF(K15&gt;=J15*0.3,"상한 도달",""))</f>
        <v/>
      </c>
    </row>
    <row r="16" customFormat="false" ht="15" hidden="false" customHeight="false" outlineLevel="0" collapsed="false">
      <c r="A16" s="15" t="n">
        <v>12</v>
      </c>
      <c r="B16" s="23" t="n">
        <f aca="false">'계약 등록'!B16</f>
        <v>0</v>
      </c>
      <c r="C16" s="24" t="n">
        <f aca="false">'계약 등록'!E16</f>
        <v>0</v>
      </c>
      <c r="D16" s="25" t="n">
        <f aca="false">'계약 등록'!G16</f>
        <v>0</v>
      </c>
      <c r="E16" s="18"/>
      <c r="F16" s="26"/>
      <c r="G16" s="21" t="str">
        <f aca="false">IF(OR(E16="",D16=""),"",MAX(0,E16-D16-IF(F16="",0,F16)))</f>
        <v/>
      </c>
      <c r="H16" s="17"/>
      <c r="I16" s="27" t="str">
        <f aca="false">'계약 등록'!H16</f>
        <v/>
      </c>
      <c r="J16" s="20" t="str">
        <f aca="false">IF(C16="","",C16-IF(H16="",0,H16))</f>
        <v/>
      </c>
      <c r="K16" s="20" t="str">
        <f aca="false">IF(OR(G16="",G16=0,I16=""),"",MIN(J16*I16*G16,J16*0.3))</f>
        <v/>
      </c>
      <c r="L16" s="22" t="str">
        <f aca="false">IF(K16="","",IF(K16&gt;=J16*0.3,"상한 도달",""))</f>
        <v/>
      </c>
    </row>
    <row r="17" customFormat="false" ht="15" hidden="false" customHeight="false" outlineLevel="0" collapsed="false">
      <c r="A17" s="15" t="n">
        <v>13</v>
      </c>
      <c r="B17" s="23" t="n">
        <f aca="false">'계약 등록'!B17</f>
        <v>0</v>
      </c>
      <c r="C17" s="24" t="n">
        <f aca="false">'계약 등록'!E17</f>
        <v>0</v>
      </c>
      <c r="D17" s="25" t="n">
        <f aca="false">'계약 등록'!G17</f>
        <v>0</v>
      </c>
      <c r="E17" s="18"/>
      <c r="F17" s="26"/>
      <c r="G17" s="21" t="str">
        <f aca="false">IF(OR(E17="",D17=""),"",MAX(0,E17-D17-IF(F17="",0,F17)))</f>
        <v/>
      </c>
      <c r="H17" s="17"/>
      <c r="I17" s="27" t="str">
        <f aca="false">'계약 등록'!H17</f>
        <v/>
      </c>
      <c r="J17" s="20" t="str">
        <f aca="false">IF(C17="","",C17-IF(H17="",0,H17))</f>
        <v/>
      </c>
      <c r="K17" s="20" t="str">
        <f aca="false">IF(OR(G17="",G17=0,I17=""),"",MIN(J17*I17*G17,J17*0.3))</f>
        <v/>
      </c>
      <c r="L17" s="22" t="str">
        <f aca="false">IF(K17="","",IF(K17&gt;=J17*0.3,"상한 도달",""))</f>
        <v/>
      </c>
    </row>
    <row r="18" customFormat="false" ht="15" hidden="false" customHeight="false" outlineLevel="0" collapsed="false">
      <c r="A18" s="15" t="n">
        <v>14</v>
      </c>
      <c r="B18" s="23" t="n">
        <f aca="false">'계약 등록'!B18</f>
        <v>0</v>
      </c>
      <c r="C18" s="24" t="n">
        <f aca="false">'계약 등록'!E18</f>
        <v>0</v>
      </c>
      <c r="D18" s="25" t="n">
        <f aca="false">'계약 등록'!G18</f>
        <v>0</v>
      </c>
      <c r="E18" s="18"/>
      <c r="F18" s="26"/>
      <c r="G18" s="21" t="str">
        <f aca="false">IF(OR(E18="",D18=""),"",MAX(0,E18-D18-IF(F18="",0,F18)))</f>
        <v/>
      </c>
      <c r="H18" s="17"/>
      <c r="I18" s="27" t="str">
        <f aca="false">'계약 등록'!H18</f>
        <v/>
      </c>
      <c r="J18" s="20" t="str">
        <f aca="false">IF(C18="","",C18-IF(H18="",0,H18))</f>
        <v/>
      </c>
      <c r="K18" s="20" t="str">
        <f aca="false">IF(OR(G18="",G18=0,I18=""),"",MIN(J18*I18*G18,J18*0.3))</f>
        <v/>
      </c>
      <c r="L18" s="22" t="str">
        <f aca="false">IF(K18="","",IF(K18&gt;=J18*0.3,"상한 도달",""))</f>
        <v/>
      </c>
    </row>
    <row r="19" customFormat="false" ht="15" hidden="false" customHeight="false" outlineLevel="0" collapsed="false">
      <c r="A19" s="15" t="n">
        <v>15</v>
      </c>
      <c r="B19" s="23" t="n">
        <f aca="false">'계약 등록'!B19</f>
        <v>0</v>
      </c>
      <c r="C19" s="24" t="n">
        <f aca="false">'계약 등록'!E19</f>
        <v>0</v>
      </c>
      <c r="D19" s="25" t="n">
        <f aca="false">'계약 등록'!G19</f>
        <v>0</v>
      </c>
      <c r="E19" s="18"/>
      <c r="F19" s="26"/>
      <c r="G19" s="21" t="str">
        <f aca="false">IF(OR(E19="",D19=""),"",MAX(0,E19-D19-IF(F19="",0,F19)))</f>
        <v/>
      </c>
      <c r="H19" s="17"/>
      <c r="I19" s="27" t="str">
        <f aca="false">'계약 등록'!H19</f>
        <v/>
      </c>
      <c r="J19" s="20" t="str">
        <f aca="false">IF(C19="","",C19-IF(H19="",0,H19))</f>
        <v/>
      </c>
      <c r="K19" s="20" t="str">
        <f aca="false">IF(OR(G19="",G19=0,I19=""),"",MIN(J19*I19*G19,J19*0.3))</f>
        <v/>
      </c>
      <c r="L19" s="22" t="str">
        <f aca="false">IF(K19="","",IF(K19&gt;=J19*0.3,"상한 도달",""))</f>
        <v/>
      </c>
    </row>
    <row r="20" customFormat="false" ht="15" hidden="false" customHeight="false" outlineLevel="0" collapsed="false">
      <c r="A20" s="15" t="n">
        <v>16</v>
      </c>
      <c r="B20" s="23" t="n">
        <f aca="false">'계약 등록'!B20</f>
        <v>0</v>
      </c>
      <c r="C20" s="24" t="n">
        <f aca="false">'계약 등록'!E20</f>
        <v>0</v>
      </c>
      <c r="D20" s="25" t="n">
        <f aca="false">'계약 등록'!G20</f>
        <v>0</v>
      </c>
      <c r="E20" s="18"/>
      <c r="F20" s="26"/>
      <c r="G20" s="21" t="str">
        <f aca="false">IF(OR(E20="",D20=""),"",MAX(0,E20-D20-IF(F20="",0,F20)))</f>
        <v/>
      </c>
      <c r="H20" s="17"/>
      <c r="I20" s="27" t="str">
        <f aca="false">'계약 등록'!H20</f>
        <v/>
      </c>
      <c r="J20" s="20" t="str">
        <f aca="false">IF(C20="","",C20-IF(H20="",0,H20))</f>
        <v/>
      </c>
      <c r="K20" s="20" t="str">
        <f aca="false">IF(OR(G20="",G20=0,I20=""),"",MIN(J20*I20*G20,J20*0.3))</f>
        <v/>
      </c>
      <c r="L20" s="22" t="str">
        <f aca="false">IF(K20="","",IF(K20&gt;=J20*0.3,"상한 도달",""))</f>
        <v/>
      </c>
    </row>
    <row r="21" customFormat="false" ht="15" hidden="false" customHeight="false" outlineLevel="0" collapsed="false">
      <c r="A21" s="15" t="n">
        <v>17</v>
      </c>
      <c r="B21" s="23" t="n">
        <f aca="false">'계약 등록'!B21</f>
        <v>0</v>
      </c>
      <c r="C21" s="24" t="n">
        <f aca="false">'계약 등록'!E21</f>
        <v>0</v>
      </c>
      <c r="D21" s="25" t="n">
        <f aca="false">'계약 등록'!G21</f>
        <v>0</v>
      </c>
      <c r="E21" s="18"/>
      <c r="F21" s="26"/>
      <c r="G21" s="21" t="str">
        <f aca="false">IF(OR(E21="",D21=""),"",MAX(0,E21-D21-IF(F21="",0,F21)))</f>
        <v/>
      </c>
      <c r="H21" s="17"/>
      <c r="I21" s="27" t="str">
        <f aca="false">'계약 등록'!H21</f>
        <v/>
      </c>
      <c r="J21" s="20" t="str">
        <f aca="false">IF(C21="","",C21-IF(H21="",0,H21))</f>
        <v/>
      </c>
      <c r="K21" s="20" t="str">
        <f aca="false">IF(OR(G21="",G21=0,I21=""),"",MIN(J21*I21*G21,J21*0.3))</f>
        <v/>
      </c>
      <c r="L21" s="22" t="str">
        <f aca="false">IF(K21="","",IF(K21&gt;=J21*0.3,"상한 도달",""))</f>
        <v/>
      </c>
    </row>
    <row r="22" customFormat="false" ht="15" hidden="false" customHeight="false" outlineLevel="0" collapsed="false">
      <c r="A22" s="15" t="n">
        <v>18</v>
      </c>
      <c r="B22" s="23" t="n">
        <f aca="false">'계약 등록'!B22</f>
        <v>0</v>
      </c>
      <c r="C22" s="24" t="n">
        <f aca="false">'계약 등록'!E22</f>
        <v>0</v>
      </c>
      <c r="D22" s="25" t="n">
        <f aca="false">'계약 등록'!G22</f>
        <v>0</v>
      </c>
      <c r="E22" s="18"/>
      <c r="F22" s="26"/>
      <c r="G22" s="21" t="str">
        <f aca="false">IF(OR(E22="",D22=""),"",MAX(0,E22-D22-IF(F22="",0,F22)))</f>
        <v/>
      </c>
      <c r="H22" s="17"/>
      <c r="I22" s="27" t="str">
        <f aca="false">'계약 등록'!H22</f>
        <v/>
      </c>
      <c r="J22" s="20" t="str">
        <f aca="false">IF(C22="","",C22-IF(H22="",0,H22))</f>
        <v/>
      </c>
      <c r="K22" s="20" t="str">
        <f aca="false">IF(OR(G22="",G22=0,I22=""),"",MIN(J22*I22*G22,J22*0.3))</f>
        <v/>
      </c>
      <c r="L22" s="22" t="str">
        <f aca="false">IF(K22="","",IF(K22&gt;=J22*0.3,"상한 도달",""))</f>
        <v/>
      </c>
    </row>
    <row r="23" customFormat="false" ht="15" hidden="false" customHeight="false" outlineLevel="0" collapsed="false">
      <c r="A23" s="15" t="n">
        <v>19</v>
      </c>
      <c r="B23" s="23" t="n">
        <f aca="false">'계약 등록'!B23</f>
        <v>0</v>
      </c>
      <c r="C23" s="24" t="n">
        <f aca="false">'계약 등록'!E23</f>
        <v>0</v>
      </c>
      <c r="D23" s="25" t="n">
        <f aca="false">'계약 등록'!G23</f>
        <v>0</v>
      </c>
      <c r="E23" s="18"/>
      <c r="F23" s="26"/>
      <c r="G23" s="21" t="str">
        <f aca="false">IF(OR(E23="",D23=""),"",MAX(0,E23-D23-IF(F23="",0,F23)))</f>
        <v/>
      </c>
      <c r="H23" s="17"/>
      <c r="I23" s="27" t="str">
        <f aca="false">'계약 등록'!H23</f>
        <v/>
      </c>
      <c r="J23" s="20" t="str">
        <f aca="false">IF(C23="","",C23-IF(H23="",0,H23))</f>
        <v/>
      </c>
      <c r="K23" s="20" t="str">
        <f aca="false">IF(OR(G23="",G23=0,I23=""),"",MIN(J23*I23*G23,J23*0.3))</f>
        <v/>
      </c>
      <c r="L23" s="22" t="str">
        <f aca="false">IF(K23="","",IF(K23&gt;=J23*0.3,"상한 도달",""))</f>
        <v/>
      </c>
    </row>
    <row r="24" customFormat="false" ht="15" hidden="false" customHeight="false" outlineLevel="0" collapsed="false">
      <c r="A24" s="15" t="n">
        <v>20</v>
      </c>
      <c r="B24" s="23" t="n">
        <f aca="false">'계약 등록'!B24</f>
        <v>0</v>
      </c>
      <c r="C24" s="24" t="n">
        <f aca="false">'계약 등록'!E24</f>
        <v>0</v>
      </c>
      <c r="D24" s="25" t="n">
        <f aca="false">'계약 등록'!G24</f>
        <v>0</v>
      </c>
      <c r="E24" s="18"/>
      <c r="F24" s="26"/>
      <c r="G24" s="21" t="str">
        <f aca="false">IF(OR(E24="",D24=""),"",MAX(0,E24-D24-IF(F24="",0,F24)))</f>
        <v/>
      </c>
      <c r="H24" s="17"/>
      <c r="I24" s="27" t="str">
        <f aca="false">'계약 등록'!H24</f>
        <v/>
      </c>
      <c r="J24" s="20" t="str">
        <f aca="false">IF(C24="","",C24-IF(H24="",0,H24))</f>
        <v/>
      </c>
      <c r="K24" s="20" t="str">
        <f aca="false">IF(OR(G24="",G24=0,I24=""),"",MIN(J24*I24*G24,J24*0.3))</f>
        <v/>
      </c>
      <c r="L24" s="22" t="str">
        <f aca="false">IF(K24="","",IF(K24&gt;=J24*0.3,"상한 도달",""))</f>
        <v/>
      </c>
    </row>
    <row r="25" customFormat="false" ht="15" hidden="false" customHeight="false" outlineLevel="0" collapsed="false">
      <c r="J25" s="6" t="s">
        <v>114</v>
      </c>
      <c r="K25" s="28" t="n">
        <f aca="false">SUM(K5:K24)</f>
        <v>0</v>
      </c>
    </row>
    <row r="27" customFormat="false" ht="15" hidden="false" customHeight="false" outlineLevel="0" collapsed="false">
      <c r="B27" s="9" t="s">
        <v>115</v>
      </c>
    </row>
    <row r="28" customFormat="false" ht="15" hidden="false" customHeight="false" outlineLevel="0" collapsed="false">
      <c r="B28" s="9" t="s">
        <v>116</v>
      </c>
    </row>
    <row r="30" customFormat="false" ht="15" hidden="false" customHeight="false" outlineLevel="0" collapsed="false">
      <c r="B30" s="9" t="s">
        <v>42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6"/>
    <col collapsed="false" customWidth="true" hidden="false" outlineLevel="0" max="3" min="3" style="0" width="15"/>
    <col collapsed="false" customWidth="true" hidden="false" outlineLevel="0" max="9" min="4" style="0" width="13"/>
    <col collapsed="false" customWidth="true" hidden="false" outlineLevel="0" max="10" min="10" style="0" width="12"/>
    <col collapsed="false" customWidth="true" hidden="false" outlineLevel="0" max="11" min="11" style="0" width="14"/>
  </cols>
  <sheetData>
    <row r="1" customFormat="false" ht="19.7" hidden="false" customHeight="false" outlineLevel="0" collapsed="false">
      <c r="A1" s="1" t="s">
        <v>117</v>
      </c>
    </row>
    <row r="2" customFormat="false" ht="15" hidden="false" customHeight="false" outlineLevel="0" collapsed="false">
      <c r="A2" s="9" t="s">
        <v>118</v>
      </c>
    </row>
    <row r="4" customFormat="false" ht="26.85" hidden="false" customHeight="false" outlineLevel="0" collapsed="false">
      <c r="A4" s="13" t="s">
        <v>85</v>
      </c>
      <c r="B4" s="13" t="s">
        <v>86</v>
      </c>
      <c r="C4" s="13" t="s">
        <v>119</v>
      </c>
      <c r="D4" s="13" t="s">
        <v>120</v>
      </c>
      <c r="E4" s="13" t="s">
        <v>121</v>
      </c>
      <c r="F4" s="13" t="s">
        <v>122</v>
      </c>
      <c r="G4" s="13" t="s">
        <v>123</v>
      </c>
      <c r="H4" s="13" t="s">
        <v>124</v>
      </c>
      <c r="I4" s="13" t="s">
        <v>125</v>
      </c>
      <c r="J4" s="13" t="s">
        <v>126</v>
      </c>
      <c r="K4" s="13" t="s">
        <v>95</v>
      </c>
    </row>
    <row r="5" customFormat="false" ht="15" hidden="false" customHeight="false" outlineLevel="0" collapsed="false">
      <c r="A5" s="15" t="n">
        <v>1</v>
      </c>
      <c r="B5" s="16" t="s">
        <v>96</v>
      </c>
      <c r="C5" s="16" t="s">
        <v>127</v>
      </c>
      <c r="D5" s="18" t="n">
        <v>46448</v>
      </c>
      <c r="E5" s="29" t="n">
        <f aca="false">IF(D5="","",D5+14)</f>
        <v>46462</v>
      </c>
      <c r="F5" s="18" t="n">
        <v>46457</v>
      </c>
      <c r="G5" s="18" t="n">
        <v>46458</v>
      </c>
      <c r="H5" s="29" t="n">
        <f aca="false">IF(G5="","",G5+5)</f>
        <v>46463</v>
      </c>
      <c r="I5" s="18"/>
      <c r="J5" s="21" t="n">
        <f aca="true">IF(H5="","",IF(I5="",MAX(0,TODAY()-H5),MAX(0,I5-H5)))</f>
        <v>0</v>
      </c>
      <c r="K5" s="22" t="str">
        <f aca="false">IF(D5="","",IF(I5&lt;&gt;"","입금 완료",IF(G5="","청구 전",IF(J5&gt;0,"지급 지연","지급 대기"))))</f>
        <v>지급 대기</v>
      </c>
    </row>
    <row r="6" customFormat="false" ht="15" hidden="false" customHeight="false" outlineLevel="0" collapsed="false">
      <c r="A6" s="15" t="n">
        <v>2</v>
      </c>
      <c r="B6" s="16"/>
      <c r="C6" s="16"/>
      <c r="D6" s="18"/>
      <c r="E6" s="29" t="str">
        <f aca="false">IF(D6="","",D6+14)</f>
        <v/>
      </c>
      <c r="F6" s="18"/>
      <c r="G6" s="18"/>
      <c r="H6" s="29" t="str">
        <f aca="false">IF(G6="","",G6+5)</f>
        <v/>
      </c>
      <c r="I6" s="18"/>
      <c r="J6" s="21" t="str">
        <f aca="true">IF(H6="","",IF(I6="",MAX(0,TODAY()-H6),MAX(0,I6-H6)))</f>
        <v/>
      </c>
      <c r="K6" s="22" t="str">
        <f aca="false">IF(D6="","",IF(I6&lt;&gt;"","입금 완료",IF(G6="","청구 전",IF(J6&gt;0,"지급 지연","지급 대기"))))</f>
        <v/>
      </c>
    </row>
    <row r="7" customFormat="false" ht="15" hidden="false" customHeight="false" outlineLevel="0" collapsed="false">
      <c r="A7" s="15" t="n">
        <v>3</v>
      </c>
      <c r="B7" s="16"/>
      <c r="C7" s="16"/>
      <c r="D7" s="18"/>
      <c r="E7" s="29" t="str">
        <f aca="false">IF(D7="","",D7+14)</f>
        <v/>
      </c>
      <c r="F7" s="18"/>
      <c r="G7" s="18"/>
      <c r="H7" s="29" t="str">
        <f aca="false">IF(G7="","",G7+5)</f>
        <v/>
      </c>
      <c r="I7" s="18"/>
      <c r="J7" s="21" t="str">
        <f aca="true">IF(H7="","",IF(I7="",MAX(0,TODAY()-H7),MAX(0,I7-H7)))</f>
        <v/>
      </c>
      <c r="K7" s="22" t="str">
        <f aca="false">IF(D7="","",IF(I7&lt;&gt;"","입금 완료",IF(G7="","청구 전",IF(J7&gt;0,"지급 지연","지급 대기"))))</f>
        <v/>
      </c>
    </row>
    <row r="8" customFormat="false" ht="15" hidden="false" customHeight="false" outlineLevel="0" collapsed="false">
      <c r="A8" s="15" t="n">
        <v>4</v>
      </c>
      <c r="B8" s="16"/>
      <c r="C8" s="16"/>
      <c r="D8" s="18"/>
      <c r="E8" s="29" t="str">
        <f aca="false">IF(D8="","",D8+14)</f>
        <v/>
      </c>
      <c r="F8" s="18"/>
      <c r="G8" s="18"/>
      <c r="H8" s="29" t="str">
        <f aca="false">IF(G8="","",G8+5)</f>
        <v/>
      </c>
      <c r="I8" s="18"/>
      <c r="J8" s="21" t="str">
        <f aca="true">IF(H8="","",IF(I8="",MAX(0,TODAY()-H8),MAX(0,I8-H8)))</f>
        <v/>
      </c>
      <c r="K8" s="22" t="str">
        <f aca="false">IF(D8="","",IF(I8&lt;&gt;"","입금 완료",IF(G8="","청구 전",IF(J8&gt;0,"지급 지연","지급 대기"))))</f>
        <v/>
      </c>
    </row>
    <row r="9" customFormat="false" ht="15" hidden="false" customHeight="false" outlineLevel="0" collapsed="false">
      <c r="A9" s="15" t="n">
        <v>5</v>
      </c>
      <c r="B9" s="16"/>
      <c r="C9" s="16"/>
      <c r="D9" s="18"/>
      <c r="E9" s="29" t="str">
        <f aca="false">IF(D9="","",D9+14)</f>
        <v/>
      </c>
      <c r="F9" s="18"/>
      <c r="G9" s="18"/>
      <c r="H9" s="29" t="str">
        <f aca="false">IF(G9="","",G9+5)</f>
        <v/>
      </c>
      <c r="I9" s="18"/>
      <c r="J9" s="21" t="str">
        <f aca="true">IF(H9="","",IF(I9="",MAX(0,TODAY()-H9),MAX(0,I9-H9)))</f>
        <v/>
      </c>
      <c r="K9" s="22" t="str">
        <f aca="false">IF(D9="","",IF(I9&lt;&gt;"","입금 완료",IF(G9="","청구 전",IF(J9&gt;0,"지급 지연","지급 대기"))))</f>
        <v/>
      </c>
    </row>
    <row r="10" customFormat="false" ht="15" hidden="false" customHeight="false" outlineLevel="0" collapsed="false">
      <c r="A10" s="15" t="n">
        <v>6</v>
      </c>
      <c r="B10" s="16"/>
      <c r="C10" s="16"/>
      <c r="D10" s="18"/>
      <c r="E10" s="29" t="str">
        <f aca="false">IF(D10="","",D10+14)</f>
        <v/>
      </c>
      <c r="F10" s="18"/>
      <c r="G10" s="18"/>
      <c r="H10" s="29" t="str">
        <f aca="false">IF(G10="","",G10+5)</f>
        <v/>
      </c>
      <c r="I10" s="18"/>
      <c r="J10" s="21" t="str">
        <f aca="true">IF(H10="","",IF(I10="",MAX(0,TODAY()-H10),MAX(0,I10-H10)))</f>
        <v/>
      </c>
      <c r="K10" s="22" t="str">
        <f aca="false">IF(D10="","",IF(I10&lt;&gt;"","입금 완료",IF(G10="","청구 전",IF(J10&gt;0,"지급 지연","지급 대기"))))</f>
        <v/>
      </c>
    </row>
    <row r="11" customFormat="false" ht="15" hidden="false" customHeight="false" outlineLevel="0" collapsed="false">
      <c r="A11" s="15" t="n">
        <v>7</v>
      </c>
      <c r="B11" s="16"/>
      <c r="C11" s="16"/>
      <c r="D11" s="18"/>
      <c r="E11" s="29" t="str">
        <f aca="false">IF(D11="","",D11+14)</f>
        <v/>
      </c>
      <c r="F11" s="18"/>
      <c r="G11" s="18"/>
      <c r="H11" s="29" t="str">
        <f aca="false">IF(G11="","",G11+5)</f>
        <v/>
      </c>
      <c r="I11" s="18"/>
      <c r="J11" s="21" t="str">
        <f aca="true">IF(H11="","",IF(I11="",MAX(0,TODAY()-H11),MAX(0,I11-H11)))</f>
        <v/>
      </c>
      <c r="K11" s="22" t="str">
        <f aca="false">IF(D11="","",IF(I11&lt;&gt;"","입금 완료",IF(G11="","청구 전",IF(J11&gt;0,"지급 지연","지급 대기"))))</f>
        <v/>
      </c>
    </row>
    <row r="12" customFormat="false" ht="15" hidden="false" customHeight="false" outlineLevel="0" collapsed="false">
      <c r="A12" s="15" t="n">
        <v>8</v>
      </c>
      <c r="B12" s="16"/>
      <c r="C12" s="16"/>
      <c r="D12" s="18"/>
      <c r="E12" s="29" t="str">
        <f aca="false">IF(D12="","",D12+14)</f>
        <v/>
      </c>
      <c r="F12" s="18"/>
      <c r="G12" s="18"/>
      <c r="H12" s="29" t="str">
        <f aca="false">IF(G12="","",G12+5)</f>
        <v/>
      </c>
      <c r="I12" s="18"/>
      <c r="J12" s="21" t="str">
        <f aca="true">IF(H12="","",IF(I12="",MAX(0,TODAY()-H12),MAX(0,I12-H12)))</f>
        <v/>
      </c>
      <c r="K12" s="22" t="str">
        <f aca="false">IF(D12="","",IF(I12&lt;&gt;"","입금 완료",IF(G12="","청구 전",IF(J12&gt;0,"지급 지연","지급 대기"))))</f>
        <v/>
      </c>
    </row>
    <row r="13" customFormat="false" ht="15" hidden="false" customHeight="false" outlineLevel="0" collapsed="false">
      <c r="A13" s="15" t="n">
        <v>9</v>
      </c>
      <c r="B13" s="16"/>
      <c r="C13" s="16"/>
      <c r="D13" s="18"/>
      <c r="E13" s="29" t="str">
        <f aca="false">IF(D13="","",D13+14)</f>
        <v/>
      </c>
      <c r="F13" s="18"/>
      <c r="G13" s="18"/>
      <c r="H13" s="29" t="str">
        <f aca="false">IF(G13="","",G13+5)</f>
        <v/>
      </c>
      <c r="I13" s="18"/>
      <c r="J13" s="21" t="str">
        <f aca="true">IF(H13="","",IF(I13="",MAX(0,TODAY()-H13),MAX(0,I13-H13)))</f>
        <v/>
      </c>
      <c r="K13" s="22" t="str">
        <f aca="false">IF(D13="","",IF(I13&lt;&gt;"","입금 완료",IF(G13="","청구 전",IF(J13&gt;0,"지급 지연","지급 대기"))))</f>
        <v/>
      </c>
    </row>
    <row r="14" customFormat="false" ht="15" hidden="false" customHeight="false" outlineLevel="0" collapsed="false">
      <c r="A14" s="15" t="n">
        <v>10</v>
      </c>
      <c r="B14" s="16"/>
      <c r="C14" s="16"/>
      <c r="D14" s="18"/>
      <c r="E14" s="29" t="str">
        <f aca="false">IF(D14="","",D14+14)</f>
        <v/>
      </c>
      <c r="F14" s="18"/>
      <c r="G14" s="18"/>
      <c r="H14" s="29" t="str">
        <f aca="false">IF(G14="","",G14+5)</f>
        <v/>
      </c>
      <c r="I14" s="18"/>
      <c r="J14" s="21" t="str">
        <f aca="true">IF(H14="","",IF(I14="",MAX(0,TODAY()-H14),MAX(0,I14-H14)))</f>
        <v/>
      </c>
      <c r="K14" s="22" t="str">
        <f aca="false">IF(D14="","",IF(I14&lt;&gt;"","입금 완료",IF(G14="","청구 전",IF(J14&gt;0,"지급 지연","지급 대기"))))</f>
        <v/>
      </c>
    </row>
    <row r="15" customFormat="false" ht="15" hidden="false" customHeight="false" outlineLevel="0" collapsed="false">
      <c r="A15" s="15" t="n">
        <v>11</v>
      </c>
      <c r="B15" s="16"/>
      <c r="C15" s="16"/>
      <c r="D15" s="18"/>
      <c r="E15" s="29" t="str">
        <f aca="false">IF(D15="","",D15+14)</f>
        <v/>
      </c>
      <c r="F15" s="18"/>
      <c r="G15" s="18"/>
      <c r="H15" s="29" t="str">
        <f aca="false">IF(G15="","",G15+5)</f>
        <v/>
      </c>
      <c r="I15" s="18"/>
      <c r="J15" s="21" t="str">
        <f aca="true">IF(H15="","",IF(I15="",MAX(0,TODAY()-H15),MAX(0,I15-H15)))</f>
        <v/>
      </c>
      <c r="K15" s="22" t="str">
        <f aca="false">IF(D15="","",IF(I15&lt;&gt;"","입금 완료",IF(G15="","청구 전",IF(J15&gt;0,"지급 지연","지급 대기"))))</f>
        <v/>
      </c>
    </row>
    <row r="16" customFormat="false" ht="15" hidden="false" customHeight="false" outlineLevel="0" collapsed="false">
      <c r="A16" s="15" t="n">
        <v>12</v>
      </c>
      <c r="B16" s="16"/>
      <c r="C16" s="16"/>
      <c r="D16" s="18"/>
      <c r="E16" s="29" t="str">
        <f aca="false">IF(D16="","",D16+14)</f>
        <v/>
      </c>
      <c r="F16" s="18"/>
      <c r="G16" s="18"/>
      <c r="H16" s="29" t="str">
        <f aca="false">IF(G16="","",G16+5)</f>
        <v/>
      </c>
      <c r="I16" s="18"/>
      <c r="J16" s="21" t="str">
        <f aca="true">IF(H16="","",IF(I16="",MAX(0,TODAY()-H16),MAX(0,I16-H16)))</f>
        <v/>
      </c>
      <c r="K16" s="22" t="str">
        <f aca="false">IF(D16="","",IF(I16&lt;&gt;"","입금 완료",IF(G16="","청구 전",IF(J16&gt;0,"지급 지연","지급 대기"))))</f>
        <v/>
      </c>
    </row>
    <row r="17" customFormat="false" ht="15" hidden="false" customHeight="false" outlineLevel="0" collapsed="false">
      <c r="A17" s="15" t="n">
        <v>13</v>
      </c>
      <c r="B17" s="16"/>
      <c r="C17" s="16"/>
      <c r="D17" s="18"/>
      <c r="E17" s="29" t="str">
        <f aca="false">IF(D17="","",D17+14)</f>
        <v/>
      </c>
      <c r="F17" s="18"/>
      <c r="G17" s="18"/>
      <c r="H17" s="29" t="str">
        <f aca="false">IF(G17="","",G17+5)</f>
        <v/>
      </c>
      <c r="I17" s="18"/>
      <c r="J17" s="21" t="str">
        <f aca="true">IF(H17="","",IF(I17="",MAX(0,TODAY()-H17),MAX(0,I17-H17)))</f>
        <v/>
      </c>
      <c r="K17" s="22" t="str">
        <f aca="false">IF(D17="","",IF(I17&lt;&gt;"","입금 완료",IF(G17="","청구 전",IF(J17&gt;0,"지급 지연","지급 대기"))))</f>
        <v/>
      </c>
    </row>
    <row r="18" customFormat="false" ht="15" hidden="false" customHeight="false" outlineLevel="0" collapsed="false">
      <c r="A18" s="15" t="n">
        <v>14</v>
      </c>
      <c r="B18" s="16"/>
      <c r="C18" s="16"/>
      <c r="D18" s="18"/>
      <c r="E18" s="29" t="str">
        <f aca="false">IF(D18="","",D18+14)</f>
        <v/>
      </c>
      <c r="F18" s="18"/>
      <c r="G18" s="18"/>
      <c r="H18" s="29" t="str">
        <f aca="false">IF(G18="","",G18+5)</f>
        <v/>
      </c>
      <c r="I18" s="18"/>
      <c r="J18" s="21" t="str">
        <f aca="true">IF(H18="","",IF(I18="",MAX(0,TODAY()-H18),MAX(0,I18-H18)))</f>
        <v/>
      </c>
      <c r="K18" s="22" t="str">
        <f aca="false">IF(D18="","",IF(I18&lt;&gt;"","입금 완료",IF(G18="","청구 전",IF(J18&gt;0,"지급 지연","지급 대기"))))</f>
        <v/>
      </c>
    </row>
    <row r="19" customFormat="false" ht="15" hidden="false" customHeight="false" outlineLevel="0" collapsed="false">
      <c r="A19" s="15" t="n">
        <v>15</v>
      </c>
      <c r="B19" s="16"/>
      <c r="C19" s="16"/>
      <c r="D19" s="18"/>
      <c r="E19" s="29" t="str">
        <f aca="false">IF(D19="","",D19+14)</f>
        <v/>
      </c>
      <c r="F19" s="18"/>
      <c r="G19" s="18"/>
      <c r="H19" s="29" t="str">
        <f aca="false">IF(G19="","",G19+5)</f>
        <v/>
      </c>
      <c r="I19" s="18"/>
      <c r="J19" s="21" t="str">
        <f aca="true">IF(H19="","",IF(I19="",MAX(0,TODAY()-H19),MAX(0,I19-H19)))</f>
        <v/>
      </c>
      <c r="K19" s="22" t="str">
        <f aca="false">IF(D19="","",IF(I19&lt;&gt;"","입금 완료",IF(G19="","청구 전",IF(J19&gt;0,"지급 지연","지급 대기"))))</f>
        <v/>
      </c>
    </row>
    <row r="20" customFormat="false" ht="15" hidden="false" customHeight="false" outlineLevel="0" collapsed="false">
      <c r="A20" s="15" t="n">
        <v>16</v>
      </c>
      <c r="B20" s="16"/>
      <c r="C20" s="16"/>
      <c r="D20" s="18"/>
      <c r="E20" s="29" t="str">
        <f aca="false">IF(D20="","",D20+14)</f>
        <v/>
      </c>
      <c r="F20" s="18"/>
      <c r="G20" s="18"/>
      <c r="H20" s="29" t="str">
        <f aca="false">IF(G20="","",G20+5)</f>
        <v/>
      </c>
      <c r="I20" s="18"/>
      <c r="J20" s="21" t="str">
        <f aca="true">IF(H20="","",IF(I20="",MAX(0,TODAY()-H20),MAX(0,I20-H20)))</f>
        <v/>
      </c>
      <c r="K20" s="22" t="str">
        <f aca="false">IF(D20="","",IF(I20&lt;&gt;"","입금 완료",IF(G20="","청구 전",IF(J20&gt;0,"지급 지연","지급 대기"))))</f>
        <v/>
      </c>
    </row>
    <row r="22" customFormat="false" ht="15" hidden="false" customHeight="false" outlineLevel="0" collapsed="false">
      <c r="B22" s="9" t="s">
        <v>128</v>
      </c>
    </row>
    <row r="23" customFormat="false" ht="15" hidden="false" customHeight="false" outlineLevel="0" collapsed="false">
      <c r="B23" s="9" t="s">
        <v>129</v>
      </c>
    </row>
    <row r="24" customFormat="false" ht="15" hidden="false" customHeight="false" outlineLevel="0" collapsed="false">
      <c r="B24" s="9" t="s">
        <v>130</v>
      </c>
    </row>
    <row r="26" customFormat="false" ht="15" hidden="false" customHeight="false" outlineLevel="0" collapsed="false">
      <c r="B26" s="9" t="s">
        <v>42</v>
      </c>
    </row>
  </sheetData>
  <dataValidations count="1">
    <dataValidation allowBlank="true" errorStyle="stop" operator="between" showDropDown="false" showErrorMessage="false" showInputMessage="false" sqref="C5:C20" type="list">
      <formula1>"최종,기성 1차,기성 2차,기성 3차,기성 4차"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3" min="2" style="0" width="22"/>
    <col collapsed="false" customWidth="true" hidden="false" outlineLevel="0" max="10" min="4" style="0" width="14"/>
    <col collapsed="false" customWidth="true" hidden="false" outlineLevel="0" max="11" min="11" style="0" width="12"/>
    <col collapsed="false" customWidth="true" hidden="false" outlineLevel="0" max="12" min="12" style="0" width="14"/>
  </cols>
  <sheetData>
    <row r="1" customFormat="false" ht="19.7" hidden="false" customHeight="false" outlineLevel="0" collapsed="false">
      <c r="A1" s="1" t="s">
        <v>131</v>
      </c>
    </row>
    <row r="2" customFormat="false" ht="15" hidden="false" customHeight="false" outlineLevel="0" collapsed="false">
      <c r="A2" s="2" t="s">
        <v>132</v>
      </c>
    </row>
    <row r="4" customFormat="false" ht="15" hidden="false" customHeight="false" outlineLevel="0" collapsed="false">
      <c r="A4" s="13" t="s">
        <v>85</v>
      </c>
      <c r="B4" s="13" t="s">
        <v>133</v>
      </c>
      <c r="C4" s="13" t="s">
        <v>134</v>
      </c>
      <c r="D4" s="13" t="s">
        <v>135</v>
      </c>
      <c r="E4" s="13" t="s">
        <v>136</v>
      </c>
      <c r="F4" s="13" t="s">
        <v>137</v>
      </c>
      <c r="G4" s="13" t="s">
        <v>138</v>
      </c>
      <c r="H4" s="13" t="s">
        <v>139</v>
      </c>
      <c r="I4" s="13" t="s">
        <v>140</v>
      </c>
      <c r="J4" s="13" t="s">
        <v>141</v>
      </c>
      <c r="K4" s="13" t="s">
        <v>142</v>
      </c>
      <c r="L4" s="13" t="s">
        <v>95</v>
      </c>
    </row>
    <row r="5" customFormat="false" ht="15" hidden="false" customHeight="false" outlineLevel="0" collapsed="false">
      <c r="A5" s="15" t="n">
        <v>1</v>
      </c>
      <c r="B5" s="16" t="s">
        <v>96</v>
      </c>
      <c r="C5" s="16" t="s">
        <v>143</v>
      </c>
      <c r="D5" s="17" t="n">
        <v>25000000</v>
      </c>
      <c r="E5" s="18" t="n">
        <v>46451</v>
      </c>
      <c r="F5" s="18" t="n">
        <v>46497</v>
      </c>
      <c r="G5" s="29" t="n">
        <f aca="false">IF(E5="","",E5+60)</f>
        <v>46511</v>
      </c>
      <c r="H5" s="18"/>
      <c r="I5" s="29" t="str">
        <f aca="false">IF(H5="","",H5+15)</f>
        <v/>
      </c>
      <c r="J5" s="29" t="n">
        <f aca="false">IF(AND(E5="",H5=""),"",IF(H5="",IF(F5="",G5,MIN(F5,G5)),IF(E5="",I5,MIN(I5,IF(F5="",G5,MIN(F5,G5))))))</f>
        <v>46497</v>
      </c>
      <c r="K5" s="18"/>
      <c r="L5" s="22" t="str">
        <f aca="true">IF(J5="","",IF(K5&lt;&gt;"",IF(K5&lt;=J5,"기한 안 지급","기한 넘겨 지급"),IF(TODAY()&gt;J5,"기한 지남",IF(J5-TODAY()&lt;=7,"이번 주","대기"))))</f>
        <v>대기</v>
      </c>
    </row>
    <row r="6" customFormat="false" ht="15" hidden="false" customHeight="false" outlineLevel="0" collapsed="false">
      <c r="A6" s="15" t="n">
        <v>2</v>
      </c>
      <c r="B6" s="16"/>
      <c r="C6" s="16"/>
      <c r="D6" s="17"/>
      <c r="E6" s="18"/>
      <c r="F6" s="18"/>
      <c r="G6" s="29" t="str">
        <f aca="false">IF(E6="","",E6+60)</f>
        <v/>
      </c>
      <c r="H6" s="18"/>
      <c r="I6" s="29" t="str">
        <f aca="false">IF(H6="","",H6+15)</f>
        <v/>
      </c>
      <c r="J6" s="29" t="str">
        <f aca="false">IF(AND(E6="",H6=""),"",IF(H6="",IF(F6="",G6,MIN(F6,G6)),IF(E6="",I6,MIN(I6,IF(F6="",G6,MIN(F6,G6))))))</f>
        <v/>
      </c>
      <c r="K6" s="18"/>
      <c r="L6" s="22" t="str">
        <f aca="true">IF(J6="","",IF(K6&lt;&gt;"",IF(K6&lt;=J6,"기한 안 지급","기한 넘겨 지급"),IF(TODAY()&gt;J6,"기한 지남",IF(J6-TODAY()&lt;=7,"이번 주","대기"))))</f>
        <v/>
      </c>
    </row>
    <row r="7" customFormat="false" ht="15" hidden="false" customHeight="false" outlineLevel="0" collapsed="false">
      <c r="A7" s="15" t="n">
        <v>3</v>
      </c>
      <c r="B7" s="16"/>
      <c r="C7" s="16"/>
      <c r="D7" s="17"/>
      <c r="E7" s="18"/>
      <c r="F7" s="18"/>
      <c r="G7" s="29" t="str">
        <f aca="false">IF(E7="","",E7+60)</f>
        <v/>
      </c>
      <c r="H7" s="18"/>
      <c r="I7" s="29" t="str">
        <f aca="false">IF(H7="","",H7+15)</f>
        <v/>
      </c>
      <c r="J7" s="29" t="str">
        <f aca="false">IF(AND(E7="",H7=""),"",IF(H7="",IF(F7="",G7,MIN(F7,G7)),IF(E7="",I7,MIN(I7,IF(F7="",G7,MIN(F7,G7))))))</f>
        <v/>
      </c>
      <c r="K7" s="18"/>
      <c r="L7" s="22" t="str">
        <f aca="true">IF(J7="","",IF(K7&lt;&gt;"",IF(K7&lt;=J7,"기한 안 지급","기한 넘겨 지급"),IF(TODAY()&gt;J7,"기한 지남",IF(J7-TODAY()&lt;=7,"이번 주","대기"))))</f>
        <v/>
      </c>
    </row>
    <row r="8" customFormat="false" ht="15" hidden="false" customHeight="false" outlineLevel="0" collapsed="false">
      <c r="A8" s="15" t="n">
        <v>4</v>
      </c>
      <c r="B8" s="16"/>
      <c r="C8" s="16"/>
      <c r="D8" s="17"/>
      <c r="E8" s="18"/>
      <c r="F8" s="18"/>
      <c r="G8" s="29" t="str">
        <f aca="false">IF(E8="","",E8+60)</f>
        <v/>
      </c>
      <c r="H8" s="18"/>
      <c r="I8" s="29" t="str">
        <f aca="false">IF(H8="","",H8+15)</f>
        <v/>
      </c>
      <c r="J8" s="29" t="str">
        <f aca="false">IF(AND(E8="",H8=""),"",IF(H8="",IF(F8="",G8,MIN(F8,G8)),IF(E8="",I8,MIN(I8,IF(F8="",G8,MIN(F8,G8))))))</f>
        <v/>
      </c>
      <c r="K8" s="18"/>
      <c r="L8" s="22" t="str">
        <f aca="true">IF(J8="","",IF(K8&lt;&gt;"",IF(K8&lt;=J8,"기한 안 지급","기한 넘겨 지급"),IF(TODAY()&gt;J8,"기한 지남",IF(J8-TODAY()&lt;=7,"이번 주","대기"))))</f>
        <v/>
      </c>
    </row>
    <row r="9" customFormat="false" ht="15" hidden="false" customHeight="false" outlineLevel="0" collapsed="false">
      <c r="A9" s="15" t="n">
        <v>5</v>
      </c>
      <c r="B9" s="16"/>
      <c r="C9" s="16"/>
      <c r="D9" s="17"/>
      <c r="E9" s="18"/>
      <c r="F9" s="18"/>
      <c r="G9" s="29" t="str">
        <f aca="false">IF(E9="","",E9+60)</f>
        <v/>
      </c>
      <c r="H9" s="18"/>
      <c r="I9" s="29" t="str">
        <f aca="false">IF(H9="","",H9+15)</f>
        <v/>
      </c>
      <c r="J9" s="29" t="str">
        <f aca="false">IF(AND(E9="",H9=""),"",IF(H9="",IF(F9="",G9,MIN(F9,G9)),IF(E9="",I9,MIN(I9,IF(F9="",G9,MIN(F9,G9))))))</f>
        <v/>
      </c>
      <c r="K9" s="18"/>
      <c r="L9" s="22" t="str">
        <f aca="true">IF(J9="","",IF(K9&lt;&gt;"",IF(K9&lt;=J9,"기한 안 지급","기한 넘겨 지급"),IF(TODAY()&gt;J9,"기한 지남",IF(J9-TODAY()&lt;=7,"이번 주","대기"))))</f>
        <v/>
      </c>
    </row>
    <row r="10" customFormat="false" ht="15" hidden="false" customHeight="false" outlineLevel="0" collapsed="false">
      <c r="A10" s="15" t="n">
        <v>6</v>
      </c>
      <c r="B10" s="16"/>
      <c r="C10" s="16"/>
      <c r="D10" s="17"/>
      <c r="E10" s="18"/>
      <c r="F10" s="18"/>
      <c r="G10" s="29" t="str">
        <f aca="false">IF(E10="","",E10+60)</f>
        <v/>
      </c>
      <c r="H10" s="18"/>
      <c r="I10" s="29" t="str">
        <f aca="false">IF(H10="","",H10+15)</f>
        <v/>
      </c>
      <c r="J10" s="29" t="str">
        <f aca="false">IF(AND(E10="",H10=""),"",IF(H10="",IF(F10="",G10,MIN(F10,G10)),IF(E10="",I10,MIN(I10,IF(F10="",G10,MIN(F10,G10))))))</f>
        <v/>
      </c>
      <c r="K10" s="18"/>
      <c r="L10" s="22" t="str">
        <f aca="true">IF(J10="","",IF(K10&lt;&gt;"",IF(K10&lt;=J10,"기한 안 지급","기한 넘겨 지급"),IF(TODAY()&gt;J10,"기한 지남",IF(J10-TODAY()&lt;=7,"이번 주","대기"))))</f>
        <v/>
      </c>
    </row>
    <row r="11" customFormat="false" ht="15" hidden="false" customHeight="false" outlineLevel="0" collapsed="false">
      <c r="A11" s="15" t="n">
        <v>7</v>
      </c>
      <c r="B11" s="16"/>
      <c r="C11" s="16"/>
      <c r="D11" s="17"/>
      <c r="E11" s="18"/>
      <c r="F11" s="18"/>
      <c r="G11" s="29" t="str">
        <f aca="false">IF(E11="","",E11+60)</f>
        <v/>
      </c>
      <c r="H11" s="18"/>
      <c r="I11" s="29" t="str">
        <f aca="false">IF(H11="","",H11+15)</f>
        <v/>
      </c>
      <c r="J11" s="29" t="str">
        <f aca="false">IF(AND(E11="",H11=""),"",IF(H11="",IF(F11="",G11,MIN(F11,G11)),IF(E11="",I11,MIN(I11,IF(F11="",G11,MIN(F11,G11))))))</f>
        <v/>
      </c>
      <c r="K11" s="18"/>
      <c r="L11" s="22" t="str">
        <f aca="true">IF(J11="","",IF(K11&lt;&gt;"",IF(K11&lt;=J11,"기한 안 지급","기한 넘겨 지급"),IF(TODAY()&gt;J11,"기한 지남",IF(J11-TODAY()&lt;=7,"이번 주","대기"))))</f>
        <v/>
      </c>
    </row>
    <row r="12" customFormat="false" ht="15" hidden="false" customHeight="false" outlineLevel="0" collapsed="false">
      <c r="A12" s="15" t="n">
        <v>8</v>
      </c>
      <c r="B12" s="16"/>
      <c r="C12" s="16"/>
      <c r="D12" s="17"/>
      <c r="E12" s="18"/>
      <c r="F12" s="18"/>
      <c r="G12" s="29" t="str">
        <f aca="false">IF(E12="","",E12+60)</f>
        <v/>
      </c>
      <c r="H12" s="18"/>
      <c r="I12" s="29" t="str">
        <f aca="false">IF(H12="","",H12+15)</f>
        <v/>
      </c>
      <c r="J12" s="29" t="str">
        <f aca="false">IF(AND(E12="",H12=""),"",IF(H12="",IF(F12="",G12,MIN(F12,G12)),IF(E12="",I12,MIN(I12,IF(F12="",G12,MIN(F12,G12))))))</f>
        <v/>
      </c>
      <c r="K12" s="18"/>
      <c r="L12" s="22" t="str">
        <f aca="true">IF(J12="","",IF(K12&lt;&gt;"",IF(K12&lt;=J12,"기한 안 지급","기한 넘겨 지급"),IF(TODAY()&gt;J12,"기한 지남",IF(J12-TODAY()&lt;=7,"이번 주","대기"))))</f>
        <v/>
      </c>
    </row>
    <row r="13" customFormat="false" ht="15" hidden="false" customHeight="false" outlineLevel="0" collapsed="false">
      <c r="A13" s="15" t="n">
        <v>9</v>
      </c>
      <c r="B13" s="16"/>
      <c r="C13" s="16"/>
      <c r="D13" s="17"/>
      <c r="E13" s="18"/>
      <c r="F13" s="18"/>
      <c r="G13" s="29" t="str">
        <f aca="false">IF(E13="","",E13+60)</f>
        <v/>
      </c>
      <c r="H13" s="18"/>
      <c r="I13" s="29" t="str">
        <f aca="false">IF(H13="","",H13+15)</f>
        <v/>
      </c>
      <c r="J13" s="29" t="str">
        <f aca="false">IF(AND(E13="",H13=""),"",IF(H13="",IF(F13="",G13,MIN(F13,G13)),IF(E13="",I13,MIN(I13,IF(F13="",G13,MIN(F13,G13))))))</f>
        <v/>
      </c>
      <c r="K13" s="18"/>
      <c r="L13" s="22" t="str">
        <f aca="true">IF(J13="","",IF(K13&lt;&gt;"",IF(K13&lt;=J13,"기한 안 지급","기한 넘겨 지급"),IF(TODAY()&gt;J13,"기한 지남",IF(J13-TODAY()&lt;=7,"이번 주","대기"))))</f>
        <v/>
      </c>
    </row>
    <row r="14" customFormat="false" ht="15" hidden="false" customHeight="false" outlineLevel="0" collapsed="false">
      <c r="A14" s="15" t="n">
        <v>10</v>
      </c>
      <c r="B14" s="16"/>
      <c r="C14" s="16"/>
      <c r="D14" s="17"/>
      <c r="E14" s="18"/>
      <c r="F14" s="18"/>
      <c r="G14" s="29" t="str">
        <f aca="false">IF(E14="","",E14+60)</f>
        <v/>
      </c>
      <c r="H14" s="18"/>
      <c r="I14" s="29" t="str">
        <f aca="false">IF(H14="","",H14+15)</f>
        <v/>
      </c>
      <c r="J14" s="29" t="str">
        <f aca="false">IF(AND(E14="",H14=""),"",IF(H14="",IF(F14="",G14,MIN(F14,G14)),IF(E14="",I14,MIN(I14,IF(F14="",G14,MIN(F14,G14))))))</f>
        <v/>
      </c>
      <c r="K14" s="18"/>
      <c r="L14" s="22" t="str">
        <f aca="true">IF(J14="","",IF(K14&lt;&gt;"",IF(K14&lt;=J14,"기한 안 지급","기한 넘겨 지급"),IF(TODAY()&gt;J14,"기한 지남",IF(J14-TODAY()&lt;=7,"이번 주","대기"))))</f>
        <v/>
      </c>
    </row>
    <row r="15" customFormat="false" ht="15" hidden="false" customHeight="false" outlineLevel="0" collapsed="false">
      <c r="A15" s="15" t="n">
        <v>11</v>
      </c>
      <c r="B15" s="16"/>
      <c r="C15" s="16"/>
      <c r="D15" s="17"/>
      <c r="E15" s="18"/>
      <c r="F15" s="18"/>
      <c r="G15" s="29" t="str">
        <f aca="false">IF(E15="","",E15+60)</f>
        <v/>
      </c>
      <c r="H15" s="18"/>
      <c r="I15" s="29" t="str">
        <f aca="false">IF(H15="","",H15+15)</f>
        <v/>
      </c>
      <c r="J15" s="29" t="str">
        <f aca="false">IF(AND(E15="",H15=""),"",IF(H15="",IF(F15="",G15,MIN(F15,G15)),IF(E15="",I15,MIN(I15,IF(F15="",G15,MIN(F15,G15))))))</f>
        <v/>
      </c>
      <c r="K15" s="18"/>
      <c r="L15" s="22" t="str">
        <f aca="true">IF(J15="","",IF(K15&lt;&gt;"",IF(K15&lt;=J15,"기한 안 지급","기한 넘겨 지급"),IF(TODAY()&gt;J15,"기한 지남",IF(J15-TODAY()&lt;=7,"이번 주","대기"))))</f>
        <v/>
      </c>
    </row>
    <row r="16" customFormat="false" ht="15" hidden="false" customHeight="false" outlineLevel="0" collapsed="false">
      <c r="A16" s="15" t="n">
        <v>12</v>
      </c>
      <c r="B16" s="16"/>
      <c r="C16" s="16"/>
      <c r="D16" s="17"/>
      <c r="E16" s="18"/>
      <c r="F16" s="18"/>
      <c r="G16" s="29" t="str">
        <f aca="false">IF(E16="","",E16+60)</f>
        <v/>
      </c>
      <c r="H16" s="18"/>
      <c r="I16" s="29" t="str">
        <f aca="false">IF(H16="","",H16+15)</f>
        <v/>
      </c>
      <c r="J16" s="29" t="str">
        <f aca="false">IF(AND(E16="",H16=""),"",IF(H16="",IF(F16="",G16,MIN(F16,G16)),IF(E16="",I16,MIN(I16,IF(F16="",G16,MIN(F16,G16))))))</f>
        <v/>
      </c>
      <c r="K16" s="18"/>
      <c r="L16" s="22" t="str">
        <f aca="true">IF(J16="","",IF(K16&lt;&gt;"",IF(K16&lt;=J16,"기한 안 지급","기한 넘겨 지급"),IF(TODAY()&gt;J16,"기한 지남",IF(J16-TODAY()&lt;=7,"이번 주","대기"))))</f>
        <v/>
      </c>
    </row>
    <row r="17" customFormat="false" ht="15" hidden="false" customHeight="false" outlineLevel="0" collapsed="false">
      <c r="A17" s="15" t="n">
        <v>13</v>
      </c>
      <c r="B17" s="16"/>
      <c r="C17" s="16"/>
      <c r="D17" s="17"/>
      <c r="E17" s="18"/>
      <c r="F17" s="18"/>
      <c r="G17" s="29" t="str">
        <f aca="false">IF(E17="","",E17+60)</f>
        <v/>
      </c>
      <c r="H17" s="18"/>
      <c r="I17" s="29" t="str">
        <f aca="false">IF(H17="","",H17+15)</f>
        <v/>
      </c>
      <c r="J17" s="29" t="str">
        <f aca="false">IF(AND(E17="",H17=""),"",IF(H17="",IF(F17="",G17,MIN(F17,G17)),IF(E17="",I17,MIN(I17,IF(F17="",G17,MIN(F17,G17))))))</f>
        <v/>
      </c>
      <c r="K17" s="18"/>
      <c r="L17" s="22" t="str">
        <f aca="true">IF(J17="","",IF(K17&lt;&gt;"",IF(K17&lt;=J17,"기한 안 지급","기한 넘겨 지급"),IF(TODAY()&gt;J17,"기한 지남",IF(J17-TODAY()&lt;=7,"이번 주","대기"))))</f>
        <v/>
      </c>
    </row>
    <row r="18" customFormat="false" ht="15" hidden="false" customHeight="false" outlineLevel="0" collapsed="false">
      <c r="A18" s="15" t="n">
        <v>14</v>
      </c>
      <c r="B18" s="16"/>
      <c r="C18" s="16"/>
      <c r="D18" s="17"/>
      <c r="E18" s="18"/>
      <c r="F18" s="18"/>
      <c r="G18" s="29" t="str">
        <f aca="false">IF(E18="","",E18+60)</f>
        <v/>
      </c>
      <c r="H18" s="18"/>
      <c r="I18" s="29" t="str">
        <f aca="false">IF(H18="","",H18+15)</f>
        <v/>
      </c>
      <c r="J18" s="29" t="str">
        <f aca="false">IF(AND(E18="",H18=""),"",IF(H18="",IF(F18="",G18,MIN(F18,G18)),IF(E18="",I18,MIN(I18,IF(F18="",G18,MIN(F18,G18))))))</f>
        <v/>
      </c>
      <c r="K18" s="18"/>
      <c r="L18" s="22" t="str">
        <f aca="true">IF(J18="","",IF(K18&lt;&gt;"",IF(K18&lt;=J18,"기한 안 지급","기한 넘겨 지급"),IF(TODAY()&gt;J18,"기한 지남",IF(J18-TODAY()&lt;=7,"이번 주","대기"))))</f>
        <v/>
      </c>
    </row>
    <row r="19" customFormat="false" ht="15" hidden="false" customHeight="false" outlineLevel="0" collapsed="false">
      <c r="A19" s="15" t="n">
        <v>15</v>
      </c>
      <c r="B19" s="16"/>
      <c r="C19" s="16"/>
      <c r="D19" s="17"/>
      <c r="E19" s="18"/>
      <c r="F19" s="18"/>
      <c r="G19" s="29" t="str">
        <f aca="false">IF(E19="","",E19+60)</f>
        <v/>
      </c>
      <c r="H19" s="18"/>
      <c r="I19" s="29" t="str">
        <f aca="false">IF(H19="","",H19+15)</f>
        <v/>
      </c>
      <c r="J19" s="29" t="str">
        <f aca="false">IF(AND(E19="",H19=""),"",IF(H19="",IF(F19="",G19,MIN(F19,G19)),IF(E19="",I19,MIN(I19,IF(F19="",G19,MIN(F19,G19))))))</f>
        <v/>
      </c>
      <c r="K19" s="18"/>
      <c r="L19" s="22" t="str">
        <f aca="true">IF(J19="","",IF(K19&lt;&gt;"",IF(K19&lt;=J19,"기한 안 지급","기한 넘겨 지급"),IF(TODAY()&gt;J19,"기한 지남",IF(J19-TODAY()&lt;=7,"이번 주","대기"))))</f>
        <v/>
      </c>
    </row>
    <row r="20" customFormat="false" ht="15" hidden="false" customHeight="false" outlineLevel="0" collapsed="false">
      <c r="A20" s="15" t="n">
        <v>16</v>
      </c>
      <c r="B20" s="16"/>
      <c r="C20" s="16"/>
      <c r="D20" s="17"/>
      <c r="E20" s="18"/>
      <c r="F20" s="18"/>
      <c r="G20" s="29" t="str">
        <f aca="false">IF(E20="","",E20+60)</f>
        <v/>
      </c>
      <c r="H20" s="18"/>
      <c r="I20" s="29" t="str">
        <f aca="false">IF(H20="","",H20+15)</f>
        <v/>
      </c>
      <c r="J20" s="29" t="str">
        <f aca="false">IF(AND(E20="",H20=""),"",IF(H20="",IF(F20="",G20,MIN(F20,G20)),IF(E20="",I20,MIN(I20,IF(F20="",G20,MIN(F20,G20))))))</f>
        <v/>
      </c>
      <c r="K20" s="18"/>
      <c r="L20" s="22" t="str">
        <f aca="true">IF(J20="","",IF(K20&lt;&gt;"",IF(K20&lt;=J20,"기한 안 지급","기한 넘겨 지급"),IF(TODAY()&gt;J20,"기한 지남",IF(J20-TODAY()&lt;=7,"이번 주","대기"))))</f>
        <v/>
      </c>
    </row>
    <row r="22" customFormat="false" ht="15" hidden="false" customHeight="false" outlineLevel="0" collapsed="false">
      <c r="B22" s="9" t="s">
        <v>144</v>
      </c>
    </row>
    <row r="23" customFormat="false" ht="15" hidden="false" customHeight="false" outlineLevel="0" collapsed="false">
      <c r="B23" s="9" t="s">
        <v>145</v>
      </c>
    </row>
    <row r="24" customFormat="false" ht="15" hidden="false" customHeight="false" outlineLevel="0" collapsed="false">
      <c r="B24" s="9" t="s">
        <v>146</v>
      </c>
    </row>
    <row r="26" customFormat="false" ht="15" hidden="false" customHeight="false" outlineLevel="0" collapsed="false">
      <c r="B26" s="9" t="s">
        <v>42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13"/>
    <col collapsed="false" customWidth="true" hidden="false" outlineLevel="0" max="3" min="3" style="0" width="24"/>
    <col collapsed="false" customWidth="true" hidden="false" outlineLevel="0" max="4" min="4" style="0" width="34"/>
    <col collapsed="false" customWidth="true" hidden="false" outlineLevel="0" max="5" min="5" style="0" width="16"/>
    <col collapsed="false" customWidth="true" hidden="false" outlineLevel="0" max="6" min="6" style="0" width="12"/>
    <col collapsed="false" customWidth="true" hidden="false" outlineLevel="0" max="9" min="7" style="0" width="14"/>
    <col collapsed="false" customWidth="true" hidden="false" outlineLevel="0" max="10" min="10" style="0" width="16"/>
  </cols>
  <sheetData>
    <row r="1" customFormat="false" ht="19.7" hidden="false" customHeight="false" outlineLevel="0" collapsed="false">
      <c r="A1" s="1" t="s">
        <v>147</v>
      </c>
    </row>
    <row r="2" customFormat="false" ht="15" hidden="false" customHeight="false" outlineLevel="0" collapsed="false">
      <c r="A2" s="9" t="s">
        <v>148</v>
      </c>
    </row>
    <row r="4" customFormat="false" ht="29.85" hidden="false" customHeight="false" outlineLevel="0" collapsed="false">
      <c r="A4" s="13" t="s">
        <v>85</v>
      </c>
      <c r="B4" s="13" t="s">
        <v>149</v>
      </c>
      <c r="C4" s="13" t="s">
        <v>86</v>
      </c>
      <c r="D4" s="13" t="s">
        <v>150</v>
      </c>
      <c r="E4" s="13" t="s">
        <v>151</v>
      </c>
      <c r="F4" s="13" t="s">
        <v>152</v>
      </c>
      <c r="G4" s="13" t="s">
        <v>153</v>
      </c>
      <c r="H4" s="13" t="s">
        <v>154</v>
      </c>
      <c r="I4" s="13" t="s">
        <v>155</v>
      </c>
      <c r="J4" s="13" t="s">
        <v>156</v>
      </c>
    </row>
    <row r="5" customFormat="false" ht="15" hidden="false" customHeight="false" outlineLevel="0" collapsed="false">
      <c r="A5" s="15" t="n">
        <v>1</v>
      </c>
      <c r="B5" s="18" t="n">
        <v>46464</v>
      </c>
      <c r="C5" s="16" t="s">
        <v>96</v>
      </c>
      <c r="D5" s="16" t="s">
        <v>157</v>
      </c>
      <c r="E5" s="16" t="s">
        <v>158</v>
      </c>
      <c r="F5" s="16" t="s">
        <v>159</v>
      </c>
      <c r="G5" s="30" t="n">
        <v>3</v>
      </c>
      <c r="H5" s="17" t="n">
        <v>2400000</v>
      </c>
      <c r="I5" s="16" t="s">
        <v>160</v>
      </c>
      <c r="J5" s="16" t="s">
        <v>161</v>
      </c>
    </row>
    <row r="6" customFormat="false" ht="15" hidden="false" customHeight="false" outlineLevel="0" collapsed="false">
      <c r="A6" s="15" t="n">
        <v>2</v>
      </c>
      <c r="B6" s="18"/>
      <c r="C6" s="16"/>
      <c r="D6" s="16"/>
      <c r="E6" s="16"/>
      <c r="F6" s="16"/>
      <c r="G6" s="30"/>
      <c r="H6" s="17"/>
      <c r="I6" s="16"/>
      <c r="J6" s="16"/>
    </row>
    <row r="7" customFormat="false" ht="15" hidden="false" customHeight="false" outlineLevel="0" collapsed="false">
      <c r="A7" s="15" t="n">
        <v>3</v>
      </c>
      <c r="B7" s="18"/>
      <c r="C7" s="16"/>
      <c r="D7" s="16"/>
      <c r="E7" s="16"/>
      <c r="F7" s="16"/>
      <c r="G7" s="30"/>
      <c r="H7" s="17"/>
      <c r="I7" s="16"/>
      <c r="J7" s="16"/>
    </row>
    <row r="8" customFormat="false" ht="15" hidden="false" customHeight="false" outlineLevel="0" collapsed="false">
      <c r="A8" s="15" t="n">
        <v>4</v>
      </c>
      <c r="B8" s="18"/>
      <c r="C8" s="16"/>
      <c r="D8" s="16"/>
      <c r="E8" s="16"/>
      <c r="F8" s="16"/>
      <c r="G8" s="30"/>
      <c r="H8" s="17"/>
      <c r="I8" s="16"/>
      <c r="J8" s="16"/>
    </row>
    <row r="9" customFormat="false" ht="15" hidden="false" customHeight="false" outlineLevel="0" collapsed="false">
      <c r="A9" s="15" t="n">
        <v>5</v>
      </c>
      <c r="B9" s="18"/>
      <c r="C9" s="16"/>
      <c r="D9" s="16"/>
      <c r="E9" s="16"/>
      <c r="F9" s="16"/>
      <c r="G9" s="30"/>
      <c r="H9" s="17"/>
      <c r="I9" s="16"/>
      <c r="J9" s="16"/>
    </row>
    <row r="10" customFormat="false" ht="15" hidden="false" customHeight="false" outlineLevel="0" collapsed="false">
      <c r="A10" s="15" t="n">
        <v>6</v>
      </c>
      <c r="B10" s="18"/>
      <c r="C10" s="16"/>
      <c r="D10" s="16"/>
      <c r="E10" s="16"/>
      <c r="F10" s="16"/>
      <c r="G10" s="30"/>
      <c r="H10" s="17"/>
      <c r="I10" s="16"/>
      <c r="J10" s="16"/>
    </row>
    <row r="11" customFormat="false" ht="15" hidden="false" customHeight="false" outlineLevel="0" collapsed="false">
      <c r="A11" s="15" t="n">
        <v>7</v>
      </c>
      <c r="B11" s="18"/>
      <c r="C11" s="16"/>
      <c r="D11" s="16"/>
      <c r="E11" s="16"/>
      <c r="F11" s="16"/>
      <c r="G11" s="30"/>
      <c r="H11" s="17"/>
      <c r="I11" s="16"/>
      <c r="J11" s="16"/>
    </row>
    <row r="12" customFormat="false" ht="15" hidden="false" customHeight="false" outlineLevel="0" collapsed="false">
      <c r="A12" s="15" t="n">
        <v>8</v>
      </c>
      <c r="B12" s="18"/>
      <c r="C12" s="16"/>
      <c r="D12" s="16"/>
      <c r="E12" s="16"/>
      <c r="F12" s="16"/>
      <c r="G12" s="30"/>
      <c r="H12" s="17"/>
      <c r="I12" s="16"/>
      <c r="J12" s="16"/>
    </row>
    <row r="13" customFormat="false" ht="15" hidden="false" customHeight="false" outlineLevel="0" collapsed="false">
      <c r="A13" s="15" t="n">
        <v>9</v>
      </c>
      <c r="B13" s="18"/>
      <c r="C13" s="16"/>
      <c r="D13" s="16"/>
      <c r="E13" s="16"/>
      <c r="F13" s="16"/>
      <c r="G13" s="30"/>
      <c r="H13" s="17"/>
      <c r="I13" s="16"/>
      <c r="J13" s="16"/>
    </row>
    <row r="14" customFormat="false" ht="15" hidden="false" customHeight="false" outlineLevel="0" collapsed="false">
      <c r="A14" s="15" t="n">
        <v>10</v>
      </c>
      <c r="B14" s="18"/>
      <c r="C14" s="16"/>
      <c r="D14" s="16"/>
      <c r="E14" s="16"/>
      <c r="F14" s="16"/>
      <c r="G14" s="30"/>
      <c r="H14" s="17"/>
      <c r="I14" s="16"/>
      <c r="J14" s="16"/>
    </row>
    <row r="15" customFormat="false" ht="15" hidden="false" customHeight="false" outlineLevel="0" collapsed="false">
      <c r="A15" s="15" t="n">
        <v>11</v>
      </c>
      <c r="B15" s="18"/>
      <c r="C15" s="16"/>
      <c r="D15" s="16"/>
      <c r="E15" s="16"/>
      <c r="F15" s="16"/>
      <c r="G15" s="30"/>
      <c r="H15" s="17"/>
      <c r="I15" s="16"/>
      <c r="J15" s="16"/>
    </row>
    <row r="16" customFormat="false" ht="15" hidden="false" customHeight="false" outlineLevel="0" collapsed="false">
      <c r="A16" s="15" t="n">
        <v>12</v>
      </c>
      <c r="B16" s="18"/>
      <c r="C16" s="16"/>
      <c r="D16" s="16"/>
      <c r="E16" s="16"/>
      <c r="F16" s="16"/>
      <c r="G16" s="30"/>
      <c r="H16" s="17"/>
      <c r="I16" s="16"/>
      <c r="J16" s="16"/>
    </row>
    <row r="17" customFormat="false" ht="15" hidden="false" customHeight="false" outlineLevel="0" collapsed="false">
      <c r="A17" s="15" t="n">
        <v>13</v>
      </c>
      <c r="B17" s="18"/>
      <c r="C17" s="16"/>
      <c r="D17" s="16"/>
      <c r="E17" s="16"/>
      <c r="F17" s="16"/>
      <c r="G17" s="30"/>
      <c r="H17" s="17"/>
      <c r="I17" s="16"/>
      <c r="J17" s="16"/>
    </row>
    <row r="18" customFormat="false" ht="15" hidden="false" customHeight="false" outlineLevel="0" collapsed="false">
      <c r="A18" s="15" t="n">
        <v>14</v>
      </c>
      <c r="B18" s="18"/>
      <c r="C18" s="16"/>
      <c r="D18" s="16"/>
      <c r="E18" s="16"/>
      <c r="F18" s="16"/>
      <c r="G18" s="30"/>
      <c r="H18" s="17"/>
      <c r="I18" s="16"/>
      <c r="J18" s="16"/>
    </row>
    <row r="19" customFormat="false" ht="15" hidden="false" customHeight="false" outlineLevel="0" collapsed="false">
      <c r="A19" s="15" t="n">
        <v>15</v>
      </c>
      <c r="B19" s="18"/>
      <c r="C19" s="16"/>
      <c r="D19" s="16"/>
      <c r="E19" s="16"/>
      <c r="F19" s="16"/>
      <c r="G19" s="30"/>
      <c r="H19" s="17"/>
      <c r="I19" s="16"/>
      <c r="J19" s="16"/>
    </row>
    <row r="20" customFormat="false" ht="15" hidden="false" customHeight="false" outlineLevel="0" collapsed="false">
      <c r="A20" s="15" t="n">
        <v>16</v>
      </c>
      <c r="B20" s="18"/>
      <c r="C20" s="16"/>
      <c r="D20" s="16"/>
      <c r="E20" s="16"/>
      <c r="F20" s="16"/>
      <c r="G20" s="30"/>
      <c r="H20" s="17"/>
      <c r="I20" s="16"/>
      <c r="J20" s="16"/>
    </row>
    <row r="21" customFormat="false" ht="15" hidden="false" customHeight="false" outlineLevel="0" collapsed="false">
      <c r="A21" s="15" t="n">
        <v>17</v>
      </c>
      <c r="B21" s="18"/>
      <c r="C21" s="16"/>
      <c r="D21" s="16"/>
      <c r="E21" s="16"/>
      <c r="F21" s="16"/>
      <c r="G21" s="30"/>
      <c r="H21" s="17"/>
      <c r="I21" s="16"/>
      <c r="J21" s="16"/>
    </row>
    <row r="22" customFormat="false" ht="15" hidden="false" customHeight="false" outlineLevel="0" collapsed="false">
      <c r="A22" s="15" t="n">
        <v>18</v>
      </c>
      <c r="B22" s="18"/>
      <c r="C22" s="16"/>
      <c r="D22" s="16"/>
      <c r="E22" s="16"/>
      <c r="F22" s="16"/>
      <c r="G22" s="30"/>
      <c r="H22" s="17"/>
      <c r="I22" s="16"/>
      <c r="J22" s="16"/>
    </row>
    <row r="23" customFormat="false" ht="15" hidden="false" customHeight="false" outlineLevel="0" collapsed="false">
      <c r="A23" s="15" t="n">
        <v>19</v>
      </c>
      <c r="B23" s="18"/>
      <c r="C23" s="16"/>
      <c r="D23" s="16"/>
      <c r="E23" s="16"/>
      <c r="F23" s="16"/>
      <c r="G23" s="30"/>
      <c r="H23" s="17"/>
      <c r="I23" s="16"/>
      <c r="J23" s="16"/>
    </row>
    <row r="24" customFormat="false" ht="15" hidden="false" customHeight="false" outlineLevel="0" collapsed="false">
      <c r="A24" s="15" t="n">
        <v>20</v>
      </c>
      <c r="B24" s="18"/>
      <c r="C24" s="16"/>
      <c r="D24" s="16"/>
      <c r="E24" s="16"/>
      <c r="F24" s="16"/>
      <c r="G24" s="30"/>
      <c r="H24" s="17"/>
      <c r="I24" s="16"/>
      <c r="J24" s="16"/>
    </row>
    <row r="25" customFormat="false" ht="15" hidden="false" customHeight="false" outlineLevel="0" collapsed="false">
      <c r="A25" s="15" t="n">
        <v>21</v>
      </c>
      <c r="B25" s="18"/>
      <c r="C25" s="16"/>
      <c r="D25" s="16"/>
      <c r="E25" s="16"/>
      <c r="F25" s="16"/>
      <c r="G25" s="30"/>
      <c r="H25" s="17"/>
      <c r="I25" s="16"/>
      <c r="J25" s="16"/>
    </row>
    <row r="26" customFormat="false" ht="15" hidden="false" customHeight="false" outlineLevel="0" collapsed="false">
      <c r="A26" s="15" t="n">
        <v>22</v>
      </c>
      <c r="B26" s="18"/>
      <c r="C26" s="16"/>
      <c r="D26" s="16"/>
      <c r="E26" s="16"/>
      <c r="F26" s="16"/>
      <c r="G26" s="30"/>
      <c r="H26" s="17"/>
      <c r="I26" s="16"/>
      <c r="J26" s="16"/>
    </row>
    <row r="27" customFormat="false" ht="15" hidden="false" customHeight="false" outlineLevel="0" collapsed="false">
      <c r="A27" s="15" t="n">
        <v>23</v>
      </c>
      <c r="B27" s="18"/>
      <c r="C27" s="16"/>
      <c r="D27" s="16"/>
      <c r="E27" s="16"/>
      <c r="F27" s="16"/>
      <c r="G27" s="30"/>
      <c r="H27" s="17"/>
      <c r="I27" s="16"/>
      <c r="J27" s="16"/>
    </row>
    <row r="28" customFormat="false" ht="15" hidden="false" customHeight="false" outlineLevel="0" collapsed="false">
      <c r="A28" s="15" t="n">
        <v>24</v>
      </c>
      <c r="B28" s="18"/>
      <c r="C28" s="16"/>
      <c r="D28" s="16"/>
      <c r="E28" s="16"/>
      <c r="F28" s="16"/>
      <c r="G28" s="30"/>
      <c r="H28" s="17"/>
      <c r="I28" s="16"/>
      <c r="J28" s="16"/>
    </row>
    <row r="30" customFormat="false" ht="15" hidden="false" customHeight="false" outlineLevel="0" collapsed="false">
      <c r="F30" s="6" t="s">
        <v>162</v>
      </c>
      <c r="G30" s="31" t="n">
        <f aca="false">COUNTIF(F5:F28,"없음")</f>
        <v>1</v>
      </c>
      <c r="H30" s="28" t="n">
        <f aca="false">SUMIF(F5:F28,"없음",H5:H28)</f>
        <v>2400000</v>
      </c>
    </row>
    <row r="32" customFormat="false" ht="15" hidden="false" customHeight="false" outlineLevel="0" collapsed="false">
      <c r="B32" s="9" t="s">
        <v>163</v>
      </c>
    </row>
    <row r="33" customFormat="false" ht="15" hidden="false" customHeight="false" outlineLevel="0" collapsed="false">
      <c r="B33" s="9" t="s">
        <v>164</v>
      </c>
    </row>
    <row r="35" customFormat="false" ht="15" hidden="false" customHeight="false" outlineLevel="0" collapsed="false">
      <c r="B35" s="9" t="s">
        <v>42</v>
      </c>
    </row>
  </sheetData>
  <dataValidations count="3">
    <dataValidation allowBlank="true" errorStyle="stop" operator="between" showDropDown="false" showErrorMessage="false" showInputMessage="false" sqref="F5:F28" type="list">
      <formula1>"있음,없음,확인 중"</formula1>
      <formula2>0</formula2>
    </dataValidation>
    <dataValidation allowBlank="true" errorStyle="stop" operator="between" showDropDown="false" showErrorMessage="false" showInputMessage="false" sqref="I5:I28" type="list">
      <formula1>"보냄,안 보냄"</formula1>
      <formula2>0</formula2>
    </dataValidation>
    <dataValidation allowBlank="true" errorStyle="stop" operator="between" showDropDown="false" showErrorMessage="false" showInputMessage="false" sqref="J5:J28" type="list">
      <formula1>"그냥 수행,조정 요청,거절,협의 중"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34"/>
    <col collapsed="false" customWidth="true" hidden="false" outlineLevel="0" max="3" min="3" style="0" width="22"/>
    <col collapsed="false" customWidth="true" hidden="false" outlineLevel="0" max="4" min="4" style="0" width="62"/>
  </cols>
  <sheetData>
    <row r="1" customFormat="false" ht="19.7" hidden="false" customHeight="false" outlineLevel="0" collapsed="false">
      <c r="A1" s="1" t="s">
        <v>165</v>
      </c>
    </row>
    <row r="2" customFormat="false" ht="15" hidden="false" customHeight="false" outlineLevel="0" collapsed="false">
      <c r="A2" s="9" t="s">
        <v>166</v>
      </c>
    </row>
    <row r="4" customFormat="false" ht="15" hidden="false" customHeight="false" outlineLevel="0" collapsed="false">
      <c r="A4" s="13"/>
      <c r="B4" s="13" t="s">
        <v>167</v>
      </c>
      <c r="C4" s="13" t="s">
        <v>168</v>
      </c>
      <c r="D4" s="13" t="s">
        <v>169</v>
      </c>
    </row>
    <row r="5" customFormat="false" ht="15" hidden="false" customHeight="false" outlineLevel="0" collapsed="false">
      <c r="B5" s="32" t="s">
        <v>170</v>
      </c>
      <c r="C5" s="33" t="n">
        <f aca="false">COUNTIF('계약 등록'!B5:B24,"?*")</f>
        <v>2</v>
      </c>
      <c r="D5" s="34" t="s">
        <v>171</v>
      </c>
    </row>
    <row r="6" customFormat="false" ht="15" hidden="false" customHeight="false" outlineLevel="0" collapsed="false">
      <c r="B6" s="32" t="s">
        <v>172</v>
      </c>
      <c r="C6" s="35" t="n">
        <f aca="false">SUM('계약 등록'!E5:E24)</f>
        <v>200000000</v>
      </c>
      <c r="D6" s="34" t="s">
        <v>173</v>
      </c>
    </row>
    <row r="7" customFormat="false" ht="15" hidden="false" customHeight="false" outlineLevel="0" collapsed="false">
      <c r="B7" s="32" t="s">
        <v>174</v>
      </c>
      <c r="C7" s="33" t="n">
        <f aca="false">COUNTIF('계약 등록'!L5:L24,"이번 주")</f>
        <v>0</v>
      </c>
      <c r="D7" s="36" t="s">
        <v>175</v>
      </c>
    </row>
    <row r="8" customFormat="false" ht="15" hidden="false" customHeight="false" outlineLevel="0" collapsed="false">
      <c r="B8" s="32" t="s">
        <v>176</v>
      </c>
      <c r="C8" s="33" t="n">
        <f aca="false">COUNTIF('계약 등록'!L5:L24,"기한 지남")</f>
        <v>0</v>
      </c>
      <c r="D8" s="34" t="s">
        <v>177</v>
      </c>
    </row>
    <row r="9" customFormat="false" ht="15" hidden="false" customHeight="false" outlineLevel="0" collapsed="false">
      <c r="B9" s="32" t="s">
        <v>178</v>
      </c>
      <c r="C9" s="35" t="n">
        <f aca="false">SUM(지체상금!K5:K24)</f>
        <v>0</v>
      </c>
      <c r="D9" s="34" t="s">
        <v>179</v>
      </c>
    </row>
    <row r="10" customFormat="false" ht="15" hidden="false" customHeight="false" outlineLevel="0" collapsed="false">
      <c r="B10" s="32" t="s">
        <v>180</v>
      </c>
      <c r="C10" s="33" t="n">
        <f aca="false">COUNTIF(지체상금!L5:L24,"상한 도달")</f>
        <v>0</v>
      </c>
      <c r="D10" s="34" t="s">
        <v>181</v>
      </c>
    </row>
    <row r="11" customFormat="false" ht="15" hidden="false" customHeight="false" outlineLevel="0" collapsed="false">
      <c r="B11" s="32" t="s">
        <v>182</v>
      </c>
      <c r="C11" s="33" t="n">
        <f aca="false">COUNTIF(검사·대금!K5:K20,"지급 지연")</f>
        <v>0</v>
      </c>
      <c r="D11" s="34" t="s">
        <v>183</v>
      </c>
    </row>
    <row r="12" customFormat="false" ht="15" hidden="false" customHeight="false" outlineLevel="0" collapsed="false">
      <c r="B12" s="32" t="s">
        <v>184</v>
      </c>
      <c r="C12" s="33" t="n">
        <f aca="false">COUNTIF(검사·대금!K5:K20,"청구 전")</f>
        <v>0</v>
      </c>
      <c r="D12" s="34" t="s">
        <v>185</v>
      </c>
    </row>
    <row r="13" customFormat="false" ht="15" hidden="false" customHeight="false" outlineLevel="0" collapsed="false">
      <c r="B13" s="32" t="s">
        <v>186</v>
      </c>
      <c r="C13" s="33" t="n">
        <f aca="false">COUNTIF(하도급!L5:L20,"이번 주")</f>
        <v>0</v>
      </c>
      <c r="D13" s="36" t="s">
        <v>187</v>
      </c>
    </row>
    <row r="14" customFormat="false" ht="15" hidden="false" customHeight="false" outlineLevel="0" collapsed="false">
      <c r="B14" s="32" t="s">
        <v>188</v>
      </c>
      <c r="C14" s="33" t="n">
        <f aca="false">COUNTIF(하도급!L5:L20,"기한 지남")</f>
        <v>0</v>
      </c>
      <c r="D14" s="36" t="s">
        <v>189</v>
      </c>
    </row>
    <row r="15" customFormat="false" ht="15" hidden="false" customHeight="false" outlineLevel="0" collapsed="false">
      <c r="B15" s="32" t="s">
        <v>190</v>
      </c>
      <c r="C15" s="33" t="n">
        <f aca="false">COUNTIF('과업 변경'!F5:F28,"없음")</f>
        <v>1</v>
      </c>
      <c r="D15" s="34" t="s">
        <v>191</v>
      </c>
    </row>
    <row r="16" customFormat="false" ht="15" hidden="false" customHeight="false" outlineLevel="0" collapsed="false">
      <c r="B16" s="32" t="s">
        <v>192</v>
      </c>
      <c r="C16" s="35" t="n">
        <f aca="false">SUMIF('과업 변경'!F5:F28,"없음",'과업 변경'!H5:H28)</f>
        <v>2400000</v>
      </c>
      <c r="D16" s="34" t="s">
        <v>193</v>
      </c>
    </row>
    <row r="19" customFormat="false" ht="15" hidden="false" customHeight="false" outlineLevel="0" collapsed="false">
      <c r="B19" s="7" t="s">
        <v>194</v>
      </c>
    </row>
    <row r="20" customFormat="false" ht="15" hidden="false" customHeight="false" outlineLevel="0" collapsed="false">
      <c r="B20" s="37" t="str">
        <f aca="false">IF(C8&gt;0,"납기를 넘긴 계약이 있습니다. 지체상금 탭에서 금액부터 확인하십시오.","")</f>
        <v/>
      </c>
      <c r="C20" s="37"/>
      <c r="D20" s="37"/>
    </row>
    <row r="21" customFormat="false" ht="15" hidden="false" customHeight="false" outlineLevel="0" collapsed="false">
      <c r="B21" s="37" t="str">
        <f aca="false">IF(C14&gt;0,"하도급 지급 기한을 넘긴 건이 있습니다. 오늘 처리하십시오.","")</f>
        <v/>
      </c>
      <c r="C21" s="37"/>
      <c r="D21" s="37"/>
    </row>
    <row r="22" customFormat="false" ht="15" hidden="false" customHeight="false" outlineLevel="0" collapsed="false">
      <c r="B22" s="37" t="str">
        <f aca="false">IF(C12&gt;0,"청구를 안 한 건이 있습니다. 청구해야 지급 기한이 시작됩니다.","")</f>
        <v/>
      </c>
      <c r="C22" s="37"/>
      <c r="D22" s="37"/>
    </row>
    <row r="23" customFormat="false" ht="15" hidden="false" customHeight="false" outlineLevel="0" collapsed="false">
      <c r="B23" s="37" t="str">
        <f aca="false">IF(C15&gt;=5,"근거 없는 추가 요청이 다섯 건을 넘었습니다. 조정 요청을 검토할 때입니다.","")</f>
        <v/>
      </c>
      <c r="C23" s="37"/>
      <c r="D23" s="37"/>
    </row>
    <row r="24" customFormat="false" ht="15" hidden="false" customHeight="false" outlineLevel="0" collapsed="false">
      <c r="B24" s="37" t="str">
        <f aca="false">IF(C10&gt;0,"지체상금이 상한에 닿은 계약이 있습니다. 계약금액의 30퍼센트입니다.","")</f>
        <v/>
      </c>
      <c r="C24" s="37"/>
      <c r="D24" s="37"/>
    </row>
    <row r="27" customFormat="false" ht="15" hidden="false" customHeight="false" outlineLevel="0" collapsed="false">
      <c r="B27" s="9" t="s">
        <v>195</v>
      </c>
    </row>
    <row r="28" customFormat="false" ht="15" hidden="false" customHeight="false" outlineLevel="0" collapsed="false">
      <c r="B28" s="9" t="s">
        <v>42</v>
      </c>
    </row>
  </sheetData>
  <mergeCells count="5">
    <mergeCell ref="B20:D20"/>
    <mergeCell ref="B21:D21"/>
    <mergeCell ref="B22:D22"/>
    <mergeCell ref="B23:D23"/>
    <mergeCell ref="B24:D2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2026-09-06T03:47:16Z</dcterms:created>
  <dc:creator>openpyxl</dc:creator>
  <dc:description/>
  <dc:language>en-US</dc:language>
  <cp:lastModifiedBy/>
  <dcterms:modified xsi:type="dcterms:W3CDTF">2026-09-06T03:47:16Z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