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안내" sheetId="2" state="visible" r:id="rId4"/>
    <sheet name="자격요건" sheetId="3" state="visible" r:id="rId5"/>
    <sheet name="참여판단" sheetId="4" state="visible" r:id="rId6"/>
    <sheet name="투입원가" sheetId="5" state="visible" r:id="rId7"/>
    <sheet name="판단결과" sheetId="6" state="visible" r:id="rId8"/>
    <sheet name="지난입찰기록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<sst xmlns="http://schemas.openxmlformats.org/spreadsheetml/2006/main" count="277" uniqueCount="221">
  <si>
    <t xml:space="preserve">사용법</t>
  </si>
  <si>
    <r>
      <rPr>
        <i val="true"/>
        <sz val="9"/>
        <color rgb="FF6B6B70"/>
        <rFont val="Arial"/>
        <family val="0"/>
        <charset val="1"/>
      </rPr>
      <t xml:space="preserve">K-02 </t>
    </r>
    <r>
      <rPr>
        <i val="true"/>
        <sz val="9"/>
        <color rgb="FF6B6B70"/>
        <rFont val="Noto Sans CJK SC"/>
        <family val="2"/>
      </rPr>
      <t xml:space="preserve">입찰 참여 판단 체크리스트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</si>
  <si>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</si>
  <si>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「자격요건」 탭부터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여기서 하나라도 걸리면 뒤는 볼 필요가 없습니다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</si>
  <si>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「참여판단」 탭 </t>
    </r>
    <r>
      <rPr>
        <sz val="10"/>
        <color rgb="FF111114"/>
        <rFont val="Arial"/>
        <family val="0"/>
        <charset val="1"/>
      </rPr>
      <t xml:space="preserve">22</t>
    </r>
    <r>
      <rPr>
        <sz val="10"/>
        <color rgb="FF111114"/>
        <rFont val="Noto Sans CJK SC"/>
        <family val="2"/>
      </rPr>
      <t xml:space="preserve">문항에 답합니다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모르는 항목은 「모르겠다」로 두십시오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그게 정보입니다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</si>
  <si>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「판단결과」 탭에서 참여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조건부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포기가 자동으로 나옵니다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</si>
  <si>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「투입원가」 탭에서 이 입찰에 실제로 얼마를 거는지 계산합니다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</si>
  <si>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결정한 뒤에는 「지난입찰기록」 탭에 한 줄 남기십시오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열 건쯤 쌓이면 우리 회사의 기준점이 보입니다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</si>
  <si>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</si>
  <si>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</si>
  <si>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</si>
  <si>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입찰 건마다 파일을 복사해서 쓰십시오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원본은 남겨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</si>
  <si>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</si>
  <si>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</si>
  <si>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</si>
  <si>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</si>
  <si>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</si>
  <si>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</si>
  <si>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</si>
  <si>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</si>
  <si>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</si>
  <si>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</si>
  <si>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</si>
  <si>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SUMPRODUCT · IF · COUNTIF · INDEX · MATCH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</si>
  <si>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</si>
  <si>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「그렇다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모르겠다 </t>
    </r>
    <r>
      <rPr>
        <sz val="10"/>
        <color rgb="FF111114"/>
        <rFont val="Arial"/>
        <family val="0"/>
        <charset val="1"/>
      </rPr>
      <t xml:space="preserve">/ </t>
    </r>
    <r>
      <rPr>
        <sz val="10"/>
        <color rgb="FF111114"/>
        <rFont val="Noto Sans CJK SC"/>
        <family val="2"/>
      </rPr>
      <t xml:space="preserve">아니다」 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</si>
  <si>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</si>
  <si>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</si>
  <si>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경쟁사 판단과 원가가 들어간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</si>
  <si>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22</t>
    </r>
    <r>
      <rPr>
        <sz val="10"/>
        <color rgb="FF111114"/>
        <rFont val="Noto Sans CJK SC"/>
        <family val="2"/>
      </rPr>
      <t xml:space="preserve">문항은 혼자 채우지 말고 영업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기술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재무가 각자 아는 항목을 채우게 하는 편이 정확합니다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</si>
  <si>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</si>
  <si>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「참여판단」 탭에 답이 빠진 문항이 있는지 보십시오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</si>
  <si>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「투입원가」 탭의 사업예산이나 승률이 비어 있는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</si>
  <si>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</si>
  <si>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</si>
  <si>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</si>
  <si>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</si>
  <si>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이 시트가 답하는 질문</t>
  </si>
  <si>
    <t xml:space="preserve">쓸지 말지부터 정합니다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</si>
  <si>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질 것 같은 입찰에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주를 쓰는 것이 제안 업무에서 가장 큰 손해입니다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</si>
  <si>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떨어진 비용은 제안서에 쓴 인건비만이 아닙니다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그동안 못 한 다른 입찰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못 만난 고객이 같이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</si>
  <si>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그래서 이 시트는 「어떻게 잘 쓸까」가 아니라 「들어갈까 말까」만 봅니다</t>
    </r>
    <r>
      <rPr>
        <sz val="10"/>
        <color rgb="FF111114"/>
        <rFont val="Arial"/>
        <family val="0"/>
        <charset val="1"/>
      </rPr>
      <t xml:space="preserve">.</t>
    </r>
  </si>
  <si>
    <t xml:space="preserve">판단 구조</t>
  </si>
  <si>
    <r>
      <rPr>
        <b val="true"/>
        <sz val="10"/>
        <color rgb="FF111114"/>
        <rFont val="Arial"/>
        <family val="0"/>
        <charset val="1"/>
      </rPr>
      <t xml:space="preserve">1</t>
    </r>
    <r>
      <rPr>
        <b val="true"/>
        <sz val="10"/>
        <color rgb="FF111114"/>
        <rFont val="Noto Sans CJK SC"/>
        <family val="2"/>
      </rPr>
      <t xml:space="preserve">단계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자격요건</t>
    </r>
  </si>
  <si>
    <r>
      <rPr>
        <sz val="10"/>
        <color rgb="FF111114"/>
        <rFont val="Arial"/>
        <family val="0"/>
        <charset val="1"/>
      </rPr>
      <t xml:space="preserve">10</t>
    </r>
    <r>
      <rPr>
        <sz val="10"/>
        <color rgb="FF111114"/>
        <rFont val="Noto Sans CJK SC"/>
        <family val="2"/>
      </rPr>
      <t xml:space="preserve">개 항목 중 하나라도 「아니오」면 그 자리에서 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점수를 매길 필요가 없습니다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</si>
  <si>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Arial"/>
        <family val="0"/>
        <charset val="1"/>
      </rPr>
      <t xml:space="preserve">2</t>
    </r>
    <r>
      <rPr>
        <b val="true"/>
        <sz val="10"/>
        <color rgb="FF111114"/>
        <rFont val="Noto Sans CJK SC"/>
        <family val="2"/>
      </rPr>
      <t xml:space="preserve">단계 </t>
    </r>
    <r>
      <rPr>
        <b val="true"/>
        <sz val="10"/>
        <color rgb="FF111114"/>
        <rFont val="Arial"/>
        <family val="0"/>
        <charset val="1"/>
      </rPr>
      <t xml:space="preserve">· 22</t>
    </r>
    <r>
      <rPr>
        <b val="true"/>
        <sz val="10"/>
        <color rgb="FF111114"/>
        <rFont val="Noto Sans CJK SC"/>
        <family val="2"/>
      </rPr>
      <t xml:space="preserve">문항</t>
    </r>
  </si>
  <si>
    <r>
      <rPr>
        <sz val="10"/>
        <color rgb="FF111114"/>
        <rFont val="Noto Sans CJK SC"/>
        <family val="2"/>
      </rPr>
      <t xml:space="preserve">이길 수 있나</t>
    </r>
    <r>
      <rPr>
        <sz val="10"/>
        <color rgb="FF111114"/>
        <rFont val="Arial"/>
        <family val="0"/>
        <charset val="1"/>
      </rPr>
      <t xml:space="preserve">(8) · </t>
    </r>
    <r>
      <rPr>
        <sz val="10"/>
        <color rgb="FF111114"/>
        <rFont val="Noto Sans CJK SC"/>
        <family val="2"/>
      </rPr>
      <t xml:space="preserve">할 수 있나</t>
    </r>
    <r>
      <rPr>
        <sz val="10"/>
        <color rgb="FF111114"/>
        <rFont val="Arial"/>
        <family val="0"/>
        <charset val="1"/>
      </rPr>
      <t xml:space="preserve">(6) · </t>
    </r>
    <r>
      <rPr>
        <sz val="10"/>
        <color rgb="FF111114"/>
        <rFont val="Noto Sans CJK SC"/>
        <family val="2"/>
      </rPr>
      <t xml:space="preserve">남는가</t>
    </r>
    <r>
      <rPr>
        <sz val="10"/>
        <color rgb="FF111114"/>
        <rFont val="Arial"/>
        <family val="0"/>
        <charset val="1"/>
      </rPr>
      <t xml:space="preserve">(4) · </t>
    </r>
    <r>
      <rPr>
        <sz val="10"/>
        <color rgb="FF111114"/>
        <rFont val="Noto Sans CJK SC"/>
        <family val="2"/>
      </rPr>
      <t xml:space="preserve">할 가치가 있나</t>
    </r>
    <r>
      <rPr>
        <sz val="10"/>
        <color rgb="FF111114"/>
        <rFont val="Arial"/>
        <family val="0"/>
        <charset val="1"/>
      </rPr>
      <t xml:space="preserve">(4)</t>
    </r>
  </si>
  <si>
    <r>
      <rPr>
        <b val="true"/>
        <sz val="10"/>
        <color rgb="FF111114"/>
        <rFont val="Arial"/>
        <family val="0"/>
        <charset val="1"/>
      </rPr>
      <t xml:space="preserve">3</t>
    </r>
    <r>
      <rPr>
        <b val="true"/>
        <sz val="10"/>
        <color rgb="FF111114"/>
        <rFont val="Noto Sans CJK SC"/>
        <family val="2"/>
      </rPr>
      <t xml:space="preserve">단계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필수항목</t>
    </r>
  </si>
  <si>
    <r>
      <rPr>
        <sz val="10"/>
        <color rgb="FF111114"/>
        <rFont val="Arial"/>
        <family val="0"/>
        <charset val="1"/>
      </rPr>
      <t xml:space="preserve">22</t>
    </r>
    <r>
      <rPr>
        <sz val="10"/>
        <color rgb="FF111114"/>
        <rFont val="Noto Sans CJK SC"/>
        <family val="2"/>
      </rPr>
      <t xml:space="preserve">문항 중 </t>
    </r>
    <r>
      <rPr>
        <sz val="10"/>
        <color rgb="FF111114"/>
        <rFont val="Arial"/>
        <family val="0"/>
        <charset val="1"/>
      </rPr>
      <t xml:space="preserve">8</t>
    </r>
    <r>
      <rPr>
        <sz val="10"/>
        <color rgb="FF111114"/>
        <rFont val="Noto Sans CJK SC"/>
        <family val="2"/>
      </rPr>
      <t xml:space="preserve">개는 필수입니다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여기서 「아니다」가 나오면 총점과 무관하게 포기로 내려갑니다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</si>
  <si>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Arial"/>
        <family val="0"/>
        <charset val="1"/>
      </rPr>
      <t xml:space="preserve">4</t>
    </r>
    <r>
      <rPr>
        <b val="true"/>
        <sz val="10"/>
        <color rgb="FF111114"/>
        <rFont val="Noto Sans CJK SC"/>
        <family val="2"/>
      </rPr>
      <t xml:space="preserve">단계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투입원가</t>
    </r>
  </si>
  <si>
    <r>
      <rPr>
        <sz val="10"/>
        <color rgb="FF111114"/>
        <rFont val="Noto Sans CJK SC"/>
        <family val="2"/>
      </rPr>
      <t xml:space="preserve">이 입찰에 실제로 얼마를 거는지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기대수익이 그보다 큰지 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</si>
  <si>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점수 구간</t>
  </si>
  <si>
    <t xml:space="preserve">구간</t>
  </si>
  <si>
    <t xml:space="preserve">판단</t>
  </si>
  <si>
    <t xml:space="preserve">무엇을 하라는 뜻인가</t>
  </si>
  <si>
    <r>
      <rPr>
        <sz val="10"/>
        <color rgb="FF111114"/>
        <rFont val="Arial"/>
        <family val="0"/>
        <charset val="1"/>
      </rPr>
      <t xml:space="preserve">45</t>
    </r>
    <r>
      <rPr>
        <sz val="10"/>
        <color rgb="FF111114"/>
        <rFont val="Noto Sans CJK SC"/>
        <family val="2"/>
      </rPr>
      <t xml:space="preserve">점 이상 </t>
    </r>
    <r>
      <rPr>
        <sz val="10"/>
        <color rgb="FF111114"/>
        <rFont val="Arial"/>
        <family val="0"/>
        <charset val="1"/>
      </rPr>
      <t xml:space="preserve">(60</t>
    </r>
    <r>
      <rPr>
        <sz val="10"/>
        <color rgb="FF111114"/>
        <rFont val="Noto Sans CJK SC"/>
        <family val="2"/>
      </rPr>
      <t xml:space="preserve">점 만점</t>
    </r>
    <r>
      <rPr>
        <sz val="10"/>
        <color rgb="FF111114"/>
        <rFont val="Arial"/>
        <family val="0"/>
        <charset val="1"/>
      </rPr>
      <t xml:space="preserve">)</t>
    </r>
  </si>
  <si>
    <t xml:space="preserve">참여</t>
  </si>
  <si>
    <r>
      <rPr>
        <sz val="10"/>
        <color rgb="FF111114"/>
        <rFont val="Noto Sans CJK SC"/>
        <family val="2"/>
      </rPr>
      <t xml:space="preserve">들어가십시오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이기는 조건이 대체로 갖춰져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</si>
  <si>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33 ~ 44</t>
    </r>
    <r>
      <rPr>
        <sz val="10"/>
        <color rgb="FF111114"/>
        <rFont val="Noto Sans CJK SC"/>
        <family val="2"/>
      </rPr>
      <t xml:space="preserve">점</t>
    </r>
  </si>
  <si>
    <t xml:space="preserve">조건부</t>
  </si>
  <si>
    <r>
      <rPr>
        <sz val="10"/>
        <color rgb="FF111114"/>
        <rFont val="Noto Sans CJK SC"/>
        <family val="2"/>
      </rPr>
      <t xml:space="preserve">「모르겠다」로 답한 항목부터 확인하십시오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확인 후 다시 점수를 내십시오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</si>
  <si>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32</t>
    </r>
    <r>
      <rPr>
        <sz val="10"/>
        <color rgb="FF111114"/>
        <rFont val="Noto Sans CJK SC"/>
        <family val="2"/>
      </rPr>
      <t xml:space="preserve">점 이하</t>
    </r>
  </si>
  <si>
    <t xml:space="preserve">포기</t>
  </si>
  <si>
    <r>
      <rPr>
        <sz val="10"/>
        <color rgb="FF111114"/>
        <rFont val="Noto Sans CJK SC"/>
        <family val="2"/>
      </rPr>
      <t xml:space="preserve">들어가지 마십시오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 시간에 다른 건을 준비하는 편이 낫습니다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</si>
  <si>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Noto Sans CJK SC"/>
        <family val="2"/>
      </rPr>
      <t xml:space="preserve">「모르겠다」가 </t>
    </r>
    <r>
      <rPr>
        <sz val="10"/>
        <color rgb="FF111114"/>
        <rFont val="Arial"/>
        <family val="0"/>
        <charset val="1"/>
      </rPr>
      <t xml:space="preserve">11</t>
    </r>
    <r>
      <rPr>
        <sz val="10"/>
        <color rgb="FF111114"/>
        <rFont val="Noto Sans CJK SC"/>
        <family val="2"/>
      </rPr>
      <t xml:space="preserve">개 이상</t>
    </r>
  </si>
  <si>
    <t xml:space="preserve">판단 보류</t>
  </si>
  <si>
    <r>
      <rPr>
        <sz val="10"/>
        <color rgb="FF111114"/>
        <rFont val="Noto Sans CJK SC"/>
        <family val="2"/>
      </rPr>
      <t xml:space="preserve">아직 판단할 단계가 아닙니다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공고문을 먼저 읽으십시오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</si>
  <si>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필수 항목에 「아니다」</t>
  </si>
  <si>
    <r>
      <rPr>
        <sz val="10"/>
        <color rgb="FF111114"/>
        <rFont val="Noto Sans CJK SC"/>
        <family val="2"/>
      </rPr>
      <t xml:space="preserve">총점이 높아도 마찬가지입니다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구조적으로 막힌 것입니다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</si>
  <si>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칸 색 안내</t>
  </si>
  <si>
    <t xml:space="preserve">파란 글자</t>
  </si>
  <si>
    <r>
      <rPr>
        <sz val="10"/>
        <color rgb="FF111114"/>
        <rFont val="Noto Sans CJK SC"/>
        <family val="2"/>
      </rPr>
      <t xml:space="preserve">직접 넣는 숫자입니다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여기만 고치십시오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</si>
  <si>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검은 글자</t>
  </si>
  <si>
    <r>
      <rPr>
        <sz val="10"/>
        <color rgb="FF111114"/>
        <rFont val="Noto Sans CJK SC"/>
        <family val="2"/>
      </rPr>
      <t xml:space="preserve">수식입니다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건드리면 계산이 깨집니다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</si>
  <si>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초록 글자</t>
  </si>
  <si>
    <r>
      <rPr>
        <sz val="10"/>
        <color rgb="FF111114"/>
        <rFont val="Noto Sans CJK SC"/>
        <family val="2"/>
      </rPr>
      <t xml:space="preserve">다른 탭에서 가져온 값입니다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</si>
  <si>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노란 칸</t>
  </si>
  <si>
    <r>
      <rPr>
        <sz val="10"/>
        <color rgb="FF111114"/>
        <rFont val="Noto Sans CJK SC"/>
        <family val="2"/>
      </rPr>
      <t xml:space="preserve">반드시 채워야 하는 칸입니다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</si>
  <si>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「모르겠다」는 </t>
    </r>
    <r>
      <rPr>
        <b val="true"/>
        <sz val="10"/>
        <color rgb="FF111114"/>
        <rFont val="Arial"/>
        <family val="0"/>
        <charset val="1"/>
      </rPr>
      <t xml:space="preserve">1</t>
    </r>
    <r>
      <rPr>
        <b val="true"/>
        <sz val="10"/>
        <color rgb="FF111114"/>
        <rFont val="Noto Sans CJK SC"/>
        <family val="2"/>
      </rPr>
      <t xml:space="preserve">점입니다</t>
    </r>
  </si>
  <si>
    <r>
      <rPr>
        <sz val="10"/>
        <color rgb="FF111114"/>
        <rFont val="Noto Sans CJK SC"/>
        <family val="2"/>
      </rPr>
      <t xml:space="preserve">확인하지 않은 항목에 절반 점수를 줍니다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그래서 아무것도 확인하지 않으면 </t>
    </r>
    <r>
      <rPr>
        <sz val="10"/>
        <color rgb="FF111114"/>
        <rFont val="Arial"/>
        <family val="0"/>
        <charset val="1"/>
      </rPr>
      <t xml:space="preserve">30</t>
    </r>
    <r>
      <rPr>
        <sz val="10"/>
        <color rgb="FF111114"/>
        <rFont val="Noto Sans CJK SC"/>
        <family val="2"/>
      </rPr>
      <t xml:space="preserve">점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즉 「판단 보류」로 떨어집니다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방식은 확인해서 「아니다」가 나온 회사와 아예 확인하지 않은 회사가 비슷한 점수를 받게 만듭니다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점수만 보지 말고 「모르겠다」 개수를 같이 보십시오</t>
    </r>
    <r>
      <rPr>
        <sz val="10"/>
        <color rgb="FF111114"/>
        <rFont val="Arial"/>
        <family val="0"/>
        <charset val="1"/>
      </rPr>
      <t xml:space="preserve">.</t>
    </r>
  </si>
  <si>
    <t xml:space="preserve">주의</t>
  </si>
  <si>
    <r>
      <rPr>
        <sz val="10"/>
        <color rgb="FF111114"/>
        <rFont val="Noto Sans CJK SC"/>
        <family val="2"/>
      </rPr>
      <t xml:space="preserve">이 기준선은 일반적인 공공 용역 입찰을 놓고 잡은 것입니다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업종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기관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사업 규모에 따라 맞는 구간이 다릅니다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「지난입찰기록」 탭에 열 건쯤 쌓으면 우리 회사의 실제 경계선이 몇 점인지 보입니다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그때 이 표를 우리 숫자로 바꾸십시오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</si>
  <si>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구조와 판단 기준을 정리한 것입니다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실제 제출 서류의 작성 대행은 하지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</si>
  <si>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Arial"/>
        <family val="0"/>
        <charset val="1"/>
      </rPr>
      <t xml:space="preserve">1</t>
    </r>
    <r>
      <rPr>
        <b val="true"/>
        <sz val="16"/>
        <color rgb="FF111114"/>
        <rFont val="Noto Sans CJK SC"/>
        <family val="2"/>
      </rPr>
      <t xml:space="preserve">단계 </t>
    </r>
    <r>
      <rPr>
        <b val="true"/>
        <sz val="16"/>
        <color rgb="FF111114"/>
        <rFont val="Arial"/>
        <family val="0"/>
        <charset val="1"/>
      </rPr>
      <t xml:space="preserve">· </t>
    </r>
    <r>
      <rPr>
        <b val="true"/>
        <sz val="16"/>
        <color rgb="FF111114"/>
        <rFont val="Noto Sans CJK SC"/>
        <family val="2"/>
      </rPr>
      <t xml:space="preserve">자격요건 사전 확인</t>
    </r>
  </si>
  <si>
    <r>
      <rPr>
        <i val="true"/>
        <sz val="9"/>
        <color rgb="FF6B6B70"/>
        <rFont val="Noto Sans CJK SC"/>
        <family val="2"/>
      </rPr>
      <t xml:space="preserve">하나라도 「아니오」면 여기서 끝냅니다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점수를 매기지 마십시오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</si>
  <si>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번호</t>
  </si>
  <si>
    <t xml:space="preserve">확인 항목</t>
  </si>
  <si>
    <t xml:space="preserve">판정</t>
  </si>
  <si>
    <r>
      <rPr>
        <b val="true"/>
        <sz val="10"/>
        <color rgb="FF111114"/>
        <rFont val="Noto Sans CJK SC"/>
        <family val="2"/>
      </rPr>
      <t xml:space="preserve">확인할 곳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메모</t>
    </r>
  </si>
  <si>
    <r>
      <rPr>
        <sz val="10"/>
        <color rgb="FF111114"/>
        <rFont val="Noto Sans CJK SC"/>
        <family val="2"/>
      </rPr>
      <t xml:space="preserve">업종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업태가 공고가 요구하는 업종과 맞는가</t>
    </r>
  </si>
  <si>
    <t xml:space="preserve">확인 안 됨</t>
  </si>
  <si>
    <r>
      <rPr>
        <i val="true"/>
        <sz val="9"/>
        <color rgb="FF6B6B70"/>
        <rFont val="Noto Sans CJK SC"/>
        <family val="2"/>
      </rPr>
      <t xml:space="preserve">사업자등록증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공고문 참가자격 항목</t>
    </r>
  </si>
  <si>
    <r>
      <rPr>
        <sz val="10"/>
        <color rgb="FF111114"/>
        <rFont val="Noto Sans CJK SC"/>
        <family val="2"/>
      </rPr>
      <t xml:space="preserve">요구하는 면허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등록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인증을 지금 보유하고 있는가</t>
    </r>
  </si>
  <si>
    <t xml:space="preserve">유효기간이 사업 기간 안에 끝나지 않는지도 같이 보십시오</t>
  </si>
  <si>
    <r>
      <rPr>
        <sz val="10"/>
        <color rgb="FF111114"/>
        <rFont val="Noto Sans CJK SC"/>
        <family val="2"/>
      </rPr>
      <t xml:space="preserve">최근 몇 년 유사 실적 요건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건수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금액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을 충족하는가</t>
    </r>
  </si>
  <si>
    <t xml:space="preserve">실적증명 발급이 실제로 되는지까지 확인</t>
  </si>
  <si>
    <r>
      <rPr>
        <sz val="10"/>
        <color rgb="FF111114"/>
        <rFont val="Noto Sans CJK SC"/>
        <family val="2"/>
      </rPr>
      <t xml:space="preserve">재무 요건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신용평가등급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부채비율 등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을 충족하는가</t>
    </r>
  </si>
  <si>
    <r>
      <rPr>
        <i val="true"/>
        <sz val="9"/>
        <color rgb="FF6B6B70"/>
        <rFont val="Noto Sans CJK SC"/>
        <family val="2"/>
      </rPr>
      <t xml:space="preserve">신용평가서 발급에 며칠 걸립니다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마감 역산 필요</t>
    </r>
  </si>
  <si>
    <t xml:space="preserve">지역 제한이 있다면 본사 소재지가 해당하는가</t>
  </si>
  <si>
    <r>
      <rPr>
        <i val="true"/>
        <sz val="9"/>
        <color rgb="FF6B6B70"/>
        <rFont val="Noto Sans CJK SC"/>
        <family val="2"/>
      </rPr>
      <t xml:space="preserve">지사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영업소로 되는지는 공고마다 다릅니다</t>
    </r>
  </si>
  <si>
    <r>
      <rPr>
        <sz val="10"/>
        <color rgb="FF111114"/>
        <rFont val="Noto Sans CJK SC"/>
        <family val="2"/>
      </rPr>
      <t xml:space="preserve">제한경쟁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중소기업자간 경쟁 등 참가자격 제한에 걸리지 않는가</t>
    </r>
  </si>
  <si>
    <t xml:space="preserve">해당 제한 대상 확인</t>
  </si>
  <si>
    <t xml:space="preserve">부정당업자 제재나 입찰 참가 제한 이력이 없는가</t>
  </si>
  <si>
    <r>
      <rPr>
        <sz val="10"/>
        <color rgb="FF111114"/>
        <rFont val="Noto Sans CJK SC"/>
        <family val="2"/>
      </rPr>
      <t xml:space="preserve">전자입찰 준비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조달 시스템 등록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인증 수단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가 되어 있는가</t>
    </r>
  </si>
  <si>
    <t xml:space="preserve">처음이면 등록에만 며칠 걸립니다</t>
  </si>
  <si>
    <t xml:space="preserve">제출 마감까지 남은 일수가 우리에게 필요한 최소 일수 이상인가</t>
  </si>
  <si>
    <r>
      <rPr>
        <i val="true"/>
        <sz val="9"/>
        <color rgb="FF6B6B70"/>
        <rFont val="Noto Sans CJK SC"/>
        <family val="2"/>
      </rPr>
      <t xml:space="preserve">「참여판단」 </t>
    </r>
    <r>
      <rPr>
        <i val="true"/>
        <sz val="9"/>
        <color rgb="FF6B6B70"/>
        <rFont val="Arial"/>
        <family val="0"/>
        <charset val="1"/>
      </rPr>
      <t xml:space="preserve">9</t>
    </r>
    <r>
      <rPr>
        <i val="true"/>
        <sz val="9"/>
        <color rgb="FF6B6B70"/>
        <rFont val="Noto Sans CJK SC"/>
        <family val="2"/>
      </rPr>
      <t xml:space="preserve">번과 같이 보십시오</t>
    </r>
  </si>
  <si>
    <r>
      <rPr>
        <sz val="10"/>
        <color rgb="FF111114"/>
        <rFont val="Noto Sans CJK SC"/>
        <family val="2"/>
      </rPr>
      <t xml:space="preserve">입찰보증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이행보증 발급이 가능한가</t>
    </r>
  </si>
  <si>
    <t xml:space="preserve">보증 한도가 남아 있는지 확인</t>
  </si>
  <si>
    <t xml:space="preserve">「아니오」 개수</t>
  </si>
  <si>
    <t xml:space="preserve">「확인 안 됨」 개수</t>
  </si>
  <si>
    <r>
      <rPr>
        <b val="true"/>
        <sz val="10"/>
        <color rgb="FF111114"/>
        <rFont val="Arial"/>
        <family val="0"/>
        <charset val="1"/>
      </rPr>
      <t xml:space="preserve">1</t>
    </r>
    <r>
      <rPr>
        <b val="true"/>
        <sz val="10"/>
        <color rgb="FF111114"/>
        <rFont val="Noto Sans CJK SC"/>
        <family val="2"/>
      </rPr>
      <t xml:space="preserve">단계 판정</t>
    </r>
  </si>
  <si>
    <r>
      <rPr>
        <b val="true"/>
        <sz val="16"/>
        <color rgb="FF111114"/>
        <rFont val="Arial"/>
        <family val="0"/>
        <charset val="1"/>
      </rPr>
      <t xml:space="preserve">2</t>
    </r>
    <r>
      <rPr>
        <b val="true"/>
        <sz val="16"/>
        <color rgb="FF111114"/>
        <rFont val="Noto Sans CJK SC"/>
        <family val="2"/>
      </rPr>
      <t xml:space="preserve">단계 </t>
    </r>
    <r>
      <rPr>
        <b val="true"/>
        <sz val="16"/>
        <color rgb="FF111114"/>
        <rFont val="Arial"/>
        <family val="0"/>
        <charset val="1"/>
      </rPr>
      <t xml:space="preserve">· </t>
    </r>
    <r>
      <rPr>
        <b val="true"/>
        <sz val="16"/>
        <color rgb="FF111114"/>
        <rFont val="Noto Sans CJK SC"/>
        <family val="2"/>
      </rPr>
      <t xml:space="preserve">참여 판단 </t>
    </r>
    <r>
      <rPr>
        <b val="true"/>
        <sz val="16"/>
        <color rgb="FF111114"/>
        <rFont val="Arial"/>
        <family val="0"/>
        <charset val="1"/>
      </rPr>
      <t xml:space="preserve">22</t>
    </r>
    <r>
      <rPr>
        <b val="true"/>
        <sz val="16"/>
        <color rgb="FF111114"/>
        <rFont val="Noto Sans CJK SC"/>
        <family val="2"/>
      </rPr>
      <t xml:space="preserve">문항</t>
    </r>
  </si>
  <si>
    <r>
      <rPr>
        <i val="true"/>
        <sz val="9"/>
        <color rgb="FF6B6B70"/>
        <rFont val="Noto Sans CJK SC"/>
        <family val="2"/>
      </rPr>
      <t xml:space="preserve">모르는 항목은 「모르겠다」로 두십시오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그게 확인해야 할 목록이 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</si>
  <si>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문항</t>
  </si>
  <si>
    <t xml:space="preserve">답</t>
  </si>
  <si>
    <t xml:space="preserve">가중치</t>
  </si>
  <si>
    <t xml:space="preserve">필수</t>
  </si>
  <si>
    <t xml:space="preserve">점수</t>
  </si>
  <si>
    <t xml:space="preserve">확인순번</t>
  </si>
  <si>
    <t xml:space="preserve">이길 수 있나</t>
  </si>
  <si>
    <r>
      <rPr>
        <sz val="10"/>
        <color rgb="FF111114"/>
        <rFont val="Noto Sans CJK SC"/>
        <family val="2"/>
      </rPr>
      <t xml:space="preserve">정량평가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실적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재무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인력</t>
    </r>
    <r>
      <rPr>
        <sz val="10"/>
        <color rgb="FF111114"/>
        <rFont val="Arial"/>
        <family val="0"/>
        <charset val="1"/>
      </rPr>
      <t xml:space="preserve">) </t>
    </r>
    <r>
      <rPr>
        <sz val="10"/>
        <color rgb="FF111114"/>
        <rFont val="Noto Sans CJK SC"/>
        <family val="2"/>
      </rPr>
      <t xml:space="preserve">항목에서 우리 예상 점수가 만점의 </t>
    </r>
    <r>
      <rPr>
        <sz val="10"/>
        <color rgb="FF111114"/>
        <rFont val="Arial"/>
        <family val="0"/>
        <charset val="1"/>
      </rPr>
      <t xml:space="preserve">80% </t>
    </r>
    <r>
      <rPr>
        <sz val="10"/>
        <color rgb="FF111114"/>
        <rFont val="Noto Sans CJK SC"/>
        <family val="2"/>
      </rPr>
      <t xml:space="preserve">이상이다</t>
    </r>
  </si>
  <si>
    <t xml:space="preserve">모르겠다</t>
  </si>
  <si>
    <r>
      <rPr>
        <sz val="10"/>
        <color rgb="FF111114"/>
        <rFont val="Noto Sans CJK SC"/>
        <family val="2"/>
      </rPr>
      <t xml:space="preserve">우리보다 정량점수가 확실히 높아 보이는 경쟁사가 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곳 이하다</t>
    </r>
  </si>
  <si>
    <r>
      <rPr>
        <sz val="10"/>
        <color rgb="FF111114"/>
        <rFont val="Noto Sans CJK SC"/>
        <family val="2"/>
      </rPr>
      <t xml:space="preserve">배점표가 공고문에 공개돼 있고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항목별 배점을 우리가 안다</t>
    </r>
  </si>
  <si>
    <r>
      <rPr>
        <sz val="10"/>
        <color rgb="FF111114"/>
        <rFont val="Noto Sans CJK SC"/>
        <family val="2"/>
      </rPr>
      <t xml:space="preserve">과업지시서 요구사항 중 우리가 이미 해 본 것이 </t>
    </r>
    <r>
      <rPr>
        <sz val="10"/>
        <color rgb="FF111114"/>
        <rFont val="Arial"/>
        <family val="0"/>
        <charset val="1"/>
      </rPr>
      <t xml:space="preserve">70% </t>
    </r>
    <r>
      <rPr>
        <sz val="10"/>
        <color rgb="FF111114"/>
        <rFont val="Noto Sans CJK SC"/>
        <family val="2"/>
      </rPr>
      <t xml:space="preserve">이상이다</t>
    </r>
  </si>
  <si>
    <t xml:space="preserve">이 기관 또는 같은 성격의 기관에서 수주한 경험이 있다</t>
  </si>
  <si>
    <r>
      <rPr>
        <sz val="10"/>
        <color rgb="FF111114"/>
        <rFont val="Noto Sans CJK SC"/>
        <family val="2"/>
      </rPr>
      <t xml:space="preserve">규격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자격요건이 특정 업체에 맞춰진 정황이 보이지 않는다</t>
    </r>
  </si>
  <si>
    <r>
      <rPr>
        <sz val="10"/>
        <color rgb="FF111114"/>
        <rFont val="Noto Sans CJK SC"/>
        <family val="2"/>
      </rPr>
      <t xml:space="preserve">사전규격 공개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설명회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담당자 통화 중 하나라도 접점이 있었다</t>
    </r>
  </si>
  <si>
    <r>
      <rPr>
        <sz val="10"/>
        <color rgb="FF111114"/>
        <rFont val="Noto Sans CJK SC"/>
        <family val="2"/>
      </rPr>
      <t xml:space="preserve">기술점수 변별 구간이 넓다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가격만으로 갈리는 구조가 아니다</t>
    </r>
    <r>
      <rPr>
        <sz val="10"/>
        <color rgb="FF111114"/>
        <rFont val="Arial"/>
        <family val="0"/>
        <charset val="1"/>
      </rPr>
      <t xml:space="preserve">)</t>
    </r>
  </si>
  <si>
    <t xml:space="preserve">할 수 있나</t>
  </si>
  <si>
    <r>
      <rPr>
        <sz val="10"/>
        <color rgb="FF111114"/>
        <rFont val="Noto Sans CJK SC"/>
        <family val="2"/>
      </rPr>
      <t xml:space="preserve">제안서 작성에 쓸 수 있는 시간이 영업일 </t>
    </r>
    <r>
      <rPr>
        <sz val="10"/>
        <color rgb="FF111114"/>
        <rFont val="Arial"/>
        <family val="0"/>
        <charset val="1"/>
      </rPr>
      <t xml:space="preserve">10</t>
    </r>
    <r>
      <rPr>
        <sz val="10"/>
        <color rgb="FF111114"/>
        <rFont val="Noto Sans CJK SC"/>
        <family val="2"/>
      </rPr>
      <t xml:space="preserve">일 이상 남았다</t>
    </r>
  </si>
  <si>
    <r>
      <rPr>
        <sz val="10"/>
        <color rgb="FF111114"/>
        <rFont val="Noto Sans CJK SC"/>
        <family val="2"/>
      </rPr>
      <t xml:space="preserve">제안 작성에 투입할 인력이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명 이상 확보된다</t>
    </r>
  </si>
  <si>
    <t xml:space="preserve">재활용할 수 있는 기존 제안 자산이 절반 이상 있다</t>
  </si>
  <si>
    <r>
      <rPr>
        <sz val="10"/>
        <color rgb="FF111114"/>
        <rFont val="Noto Sans CJK SC"/>
        <family val="2"/>
      </rPr>
      <t xml:space="preserve">낙찰됐을 때 수행할 인력이 실제로 있다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지금 다른 사업에 묶여 있지 않다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</si>
  <si>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Noto Sans CJK SC"/>
        <family val="2"/>
      </rPr>
      <t xml:space="preserve">요구하는 자격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면허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실적을 단독으로 충족한다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컨소시엄 없이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</si>
  <si>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Noto Sans CJK SC"/>
        <family val="2"/>
      </rPr>
      <t xml:space="preserve">발표평가가 있다면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대표 또는 </t>
    </r>
    <r>
      <rPr>
        <sz val="10"/>
        <color rgb="FF111114"/>
        <rFont val="Arial"/>
        <family val="0"/>
        <charset val="1"/>
      </rPr>
      <t xml:space="preserve">PM </t>
    </r>
    <r>
      <rPr>
        <sz val="10"/>
        <color rgb="FF111114"/>
        <rFont val="Noto Sans CJK SC"/>
        <family val="2"/>
      </rPr>
      <t xml:space="preserve">이 직접 발표에 들어갈 수 있다</t>
    </r>
  </si>
  <si>
    <t xml:space="preserve">남는가</t>
  </si>
  <si>
    <r>
      <rPr>
        <sz val="10"/>
        <color rgb="FF111114"/>
        <rFont val="Noto Sans CJK SC"/>
        <family val="2"/>
      </rPr>
      <t xml:space="preserve">사업예산 대비 우리 원가가 </t>
    </r>
    <r>
      <rPr>
        <sz val="10"/>
        <color rgb="FF111114"/>
        <rFont val="Arial"/>
        <family val="0"/>
        <charset val="1"/>
      </rPr>
      <t xml:space="preserve">70% </t>
    </r>
    <r>
      <rPr>
        <sz val="10"/>
        <color rgb="FF111114"/>
        <rFont val="Noto Sans CJK SC"/>
        <family val="2"/>
      </rPr>
      <t xml:space="preserve">이하다</t>
    </r>
  </si>
  <si>
    <r>
      <rPr>
        <sz val="10"/>
        <color rgb="FF111114"/>
        <rFont val="Noto Sans CJK SC"/>
        <family val="2"/>
      </rPr>
      <t xml:space="preserve">제안 작성에 드는 비용이 기대수익보다 작다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「투입원가」 탭에서 확인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</si>
  <si>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Noto Sans CJK SC"/>
        <family val="2"/>
      </rPr>
      <t xml:space="preserve">대금 지급 조건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선금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기성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이 우리 자금 사정에 맞는다</t>
    </r>
  </si>
  <si>
    <r>
      <rPr>
        <sz val="10"/>
        <color rgb="FF111114"/>
        <rFont val="Noto Sans CJK SC"/>
        <family val="2"/>
      </rPr>
      <t xml:space="preserve">예산 대비 과업 범위가 과하지 않다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적자 수행 구조가 아니다</t>
    </r>
    <r>
      <rPr>
        <sz val="10"/>
        <color rgb="FF111114"/>
        <rFont val="Arial"/>
        <family val="0"/>
        <charset val="1"/>
      </rPr>
      <t xml:space="preserve">)</t>
    </r>
  </si>
  <si>
    <t xml:space="preserve">할 가치가 있나</t>
  </si>
  <si>
    <t xml:space="preserve">이 사업이 다음 입찰에 쓸 실적이 된다</t>
  </si>
  <si>
    <t xml:space="preserve">낙찰 사실과 사업명을 레퍼런스로 공개할 수 있다</t>
  </si>
  <si>
    <t xml:space="preserve">이 분야를 앞으로도 계속 할 생각이다</t>
  </si>
  <si>
    <t xml:space="preserve">사내에 이 사업을 하고 싶어 하는 사람이 있다</t>
  </si>
  <si>
    <t xml:space="preserve">총점</t>
  </si>
  <si>
    <t xml:space="preserve">만점</t>
  </si>
  <si>
    <t xml:space="preserve">필수 항목 중 「아니다」 개수</t>
  </si>
  <si>
    <t xml:space="preserve">필수 항목 중 「모르겠다」 개수</t>
  </si>
  <si>
    <t xml:space="preserve">「모르겠다」 전체 개수</t>
  </si>
  <si>
    <r>
      <rPr>
        <b val="true"/>
        <sz val="16"/>
        <color rgb="FF111114"/>
        <rFont val="Arial"/>
        <family val="0"/>
        <charset val="1"/>
      </rPr>
      <t xml:space="preserve">4</t>
    </r>
    <r>
      <rPr>
        <b val="true"/>
        <sz val="16"/>
        <color rgb="FF111114"/>
        <rFont val="Noto Sans CJK SC"/>
        <family val="2"/>
      </rPr>
      <t xml:space="preserve">단계 </t>
    </r>
    <r>
      <rPr>
        <b val="true"/>
        <sz val="16"/>
        <color rgb="FF111114"/>
        <rFont val="Arial"/>
        <family val="0"/>
        <charset val="1"/>
      </rPr>
      <t xml:space="preserve">· </t>
    </r>
    <r>
      <rPr>
        <b val="true"/>
        <sz val="16"/>
        <color rgb="FF111114"/>
        <rFont val="Noto Sans CJK SC"/>
        <family val="2"/>
      </rPr>
      <t xml:space="preserve">이 입찰에 거는 돈</t>
    </r>
  </si>
  <si>
    <r>
      <rPr>
        <i val="true"/>
        <sz val="9"/>
        <color rgb="FF6B6B70"/>
        <rFont val="Noto Sans CJK SC"/>
        <family val="2"/>
      </rPr>
      <t xml:space="preserve">떨어졌을 때 사라지는 금액입니다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이걸 모르면 판단이 안 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</si>
  <si>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제안 작성 투입 인건비</t>
  </si>
  <si>
    <t xml:space="preserve">역할</t>
  </si>
  <si>
    <t xml:space="preserve">인원</t>
  </si>
  <si>
    <t xml:space="preserve">투입 일수</t>
  </si>
  <si>
    <r>
      <rPr>
        <b val="true"/>
        <sz val="10"/>
        <color rgb="FF111114"/>
        <rFont val="Arial"/>
        <family val="0"/>
        <charset val="1"/>
      </rPr>
      <t xml:space="preserve">1</t>
    </r>
    <r>
      <rPr>
        <b val="true"/>
        <sz val="10"/>
        <color rgb="FF111114"/>
        <rFont val="Noto Sans CJK SC"/>
        <family val="2"/>
      </rPr>
      <t xml:space="preserve">일 인건비</t>
    </r>
  </si>
  <si>
    <t xml:space="preserve">소계</t>
  </si>
  <si>
    <r>
      <rPr>
        <sz val="10"/>
        <color rgb="FF111114"/>
        <rFont val="Noto Sans CJK SC"/>
        <family val="2"/>
      </rPr>
      <t xml:space="preserve">제안 총괄</t>
    </r>
    <r>
      <rPr>
        <sz val="10"/>
        <color rgb="FF111114"/>
        <rFont val="Arial"/>
        <family val="0"/>
        <charset val="1"/>
      </rPr>
      <t xml:space="preserve">(PM)</t>
    </r>
  </si>
  <si>
    <t xml:space="preserve">기술 작성</t>
  </si>
  <si>
    <r>
      <rPr>
        <sz val="10"/>
        <color rgb="FF111114"/>
        <rFont val="Noto Sans CJK SC"/>
        <family val="2"/>
      </rPr>
      <t xml:space="preserve">사업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행정</t>
    </r>
  </si>
  <si>
    <r>
      <rPr>
        <sz val="10"/>
        <color rgb="FF111114"/>
        <rFont val="Noto Sans CJK SC"/>
        <family val="2"/>
      </rPr>
      <t xml:space="preserve">디자인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편집</t>
    </r>
  </si>
  <si>
    <t xml:space="preserve">발표 준비</t>
  </si>
  <si>
    <t xml:space="preserve">인건비 합계</t>
  </si>
  <si>
    <t xml:space="preserve">직접 경비</t>
  </si>
  <si>
    <t xml:space="preserve">항목</t>
  </si>
  <si>
    <t xml:space="preserve">금액</t>
  </si>
  <si>
    <r>
      <rPr>
        <sz val="10"/>
        <color rgb="FF111114"/>
        <rFont val="Noto Sans CJK SC"/>
        <family val="2"/>
      </rPr>
      <t xml:space="preserve">인쇄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제본</t>
    </r>
  </si>
  <si>
    <r>
      <rPr>
        <sz val="10"/>
        <color rgb="FF111114"/>
        <rFont val="Noto Sans CJK SC"/>
        <family val="2"/>
      </rPr>
      <t xml:space="preserve">출장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교통</t>
    </r>
  </si>
  <si>
    <r>
      <rPr>
        <sz val="10"/>
        <color rgb="FF111114"/>
        <rFont val="Noto Sans CJK SC"/>
        <family val="2"/>
      </rPr>
      <t xml:space="preserve">외부 자문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번역</t>
    </r>
  </si>
  <si>
    <t xml:space="preserve">기타</t>
  </si>
  <si>
    <t xml:space="preserve">경비 합계</t>
  </si>
  <si>
    <t xml:space="preserve">총 투입원가</t>
  </si>
  <si>
    <r>
      <rPr>
        <i val="true"/>
        <sz val="9"/>
        <color rgb="FF6B6B70"/>
        <rFont val="Noto Sans CJK SC"/>
        <family val="2"/>
      </rPr>
      <t xml:space="preserve">떨어지면 이 금액이 그대로 없어집니다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</si>
  <si>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기대수익</t>
  </si>
  <si>
    <r>
      <rPr>
        <sz val="10"/>
        <color rgb="FF111114"/>
        <rFont val="Noto Sans CJK SC"/>
        <family val="2"/>
      </rPr>
      <t xml:space="preserve">사업예산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공고 기준</t>
    </r>
    <r>
      <rPr>
        <sz val="10"/>
        <color rgb="FF111114"/>
        <rFont val="Arial"/>
        <family val="0"/>
        <charset val="1"/>
      </rPr>
      <t xml:space="preserve">)</t>
    </r>
  </si>
  <si>
    <t xml:space="preserve">우리 예상 이익률</t>
  </si>
  <si>
    <t xml:space="preserve">예상 승률</t>
  </si>
  <si>
    <r>
      <rPr>
        <i val="true"/>
        <sz val="9"/>
        <color rgb="FF6B6B70"/>
        <rFont val="Noto Sans CJK SC"/>
        <family val="2"/>
      </rPr>
      <t xml:space="preserve">「지난입찰기록」 탭에 열 건쯤 쌓이면 실제 승률이 나옵니다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그 전까지는 감으로 넣으십시오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</si>
  <si>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예산 </t>
    </r>
    <r>
      <rPr>
        <i val="true"/>
        <sz val="9"/>
        <color rgb="FF6B6B70"/>
        <rFont val="Arial"/>
        <family val="0"/>
        <charset val="1"/>
      </rPr>
      <t xml:space="preserve">× </t>
    </r>
    <r>
      <rPr>
        <i val="true"/>
        <sz val="9"/>
        <color rgb="FF6B6B70"/>
        <rFont val="Noto Sans CJK SC"/>
        <family val="2"/>
      </rPr>
      <t xml:space="preserve">이익률 </t>
    </r>
    <r>
      <rPr>
        <i val="true"/>
        <sz val="9"/>
        <color rgb="FF6B6B70"/>
        <rFont val="Arial"/>
        <family val="0"/>
        <charset val="1"/>
      </rPr>
      <t xml:space="preserve">× </t>
    </r>
    <r>
      <rPr>
        <i val="true"/>
        <sz val="9"/>
        <color rgb="FF6B6B70"/>
        <rFont val="Noto Sans CJK SC"/>
        <family val="2"/>
      </rPr>
      <t xml:space="preserve">승률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입찰의 기댓값입니다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</si>
  <si>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기대수익 </t>
    </r>
    <r>
      <rPr>
        <b val="true"/>
        <sz val="10"/>
        <color rgb="FF111114"/>
        <rFont val="Arial"/>
        <family val="0"/>
        <charset val="1"/>
      </rPr>
      <t xml:space="preserve">÷ </t>
    </r>
    <r>
      <rPr>
        <b val="true"/>
        <sz val="10"/>
        <color rgb="FF111114"/>
        <rFont val="Noto Sans CJK SC"/>
        <family val="2"/>
      </rPr>
      <t xml:space="preserve">투입원가</t>
    </r>
  </si>
  <si>
    <r>
      <rPr>
        <i val="true"/>
        <sz val="9"/>
        <color rgb="FF6B6B70"/>
        <rFont val="Arial"/>
        <family val="0"/>
        <charset val="1"/>
      </rPr>
      <t xml:space="preserve">1 </t>
    </r>
    <r>
      <rPr>
        <i val="true"/>
        <sz val="9"/>
        <color rgb="FF6B6B70"/>
        <rFont val="Noto Sans CJK SC"/>
        <family val="2"/>
      </rPr>
      <t xml:space="preserve">보다 작으면 기댓값 기준으로 손해입니다</t>
    </r>
    <r>
      <rPr>
        <i val="true"/>
        <sz val="9"/>
        <color rgb="FF6B6B70"/>
        <rFont val="Arial"/>
        <family val="0"/>
        <charset val="1"/>
      </rPr>
      <t xml:space="preserve">. 3 </t>
    </r>
    <r>
      <rPr>
        <i val="true"/>
        <sz val="9"/>
        <color rgb="FF6B6B70"/>
        <rFont val="Noto Sans CJK SC"/>
        <family val="2"/>
      </rPr>
      <t xml:space="preserve">이상이면 넉넉합니다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</si>
  <si>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판단결과</t>
  </si>
  <si>
    <r>
      <rPr>
        <i val="true"/>
        <sz val="9"/>
        <color rgb="FF6B6B70"/>
        <rFont val="Noto Sans CJK SC"/>
        <family val="2"/>
      </rPr>
      <t xml:space="preserve">위 세 탭을 채우면 여기서 자동으로 나옵니다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</si>
  <si>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사업명</t>
  </si>
  <si>
    <t xml:space="preserve">○○○ 용역</t>
  </si>
  <si>
    <t xml:space="preserve">발주기관</t>
  </si>
  <si>
    <t xml:space="preserve">제출 마감일</t>
  </si>
  <si>
    <r>
      <rPr>
        <b val="true"/>
        <sz val="10"/>
        <color rgb="FF111114"/>
        <rFont val="Arial"/>
        <family val="0"/>
        <charset val="1"/>
      </rPr>
      <t xml:space="preserve">2</t>
    </r>
    <r>
      <rPr>
        <b val="true"/>
        <sz val="10"/>
        <color rgb="FF111114"/>
        <rFont val="Noto Sans CJK SC"/>
        <family val="2"/>
      </rPr>
      <t xml:space="preserve">단계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총점</t>
    </r>
  </si>
  <si>
    <t xml:space="preserve">필수 항목 「아니다」</t>
  </si>
  <si>
    <t xml:space="preserve">「모르겠다」 문항</t>
  </si>
  <si>
    <r>
      <rPr>
        <b val="true"/>
        <sz val="10"/>
        <color rgb="FF111114"/>
        <rFont val="Arial"/>
        <family val="0"/>
        <charset val="1"/>
      </rPr>
      <t xml:space="preserve">4</t>
    </r>
    <r>
      <rPr>
        <b val="true"/>
        <sz val="10"/>
        <color rgb="FF111114"/>
        <rFont val="Noto Sans CJK SC"/>
        <family val="2"/>
      </rPr>
      <t xml:space="preserve">단계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기대수익 배수</t>
    </r>
  </si>
  <si>
    <t xml:space="preserve">최종 판단</t>
  </si>
  <si>
    <t xml:space="preserve">이유</t>
  </si>
  <si>
    <t xml:space="preserve">먼저 확인할 것</t>
  </si>
  <si>
    <r>
      <rPr>
        <i val="true"/>
        <sz val="9"/>
        <color rgb="FF6B6B70"/>
        <rFont val="Noto Sans CJK SC"/>
        <family val="2"/>
      </rPr>
      <t xml:space="preserve">아래는 「참여판단」 탭에서 「모르겠다」로 남은 문항입니다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목록이 곧 다음에 할 일입니다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</si>
  <si>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확인해야 할 문항</t>
  </si>
  <si>
    <t xml:space="preserve">필수 여부</t>
  </si>
  <si>
    <t xml:space="preserve">지난입찰기록</t>
  </si>
  <si>
    <r>
      <rPr>
        <i val="true"/>
        <sz val="9"/>
        <color rgb="FF6B6B70"/>
        <rFont val="Noto Sans CJK SC"/>
        <family val="2"/>
      </rPr>
      <t xml:space="preserve">결정한 뒤 한 줄씩 남기십시오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열 건쯤 쌓이면 우리 회사의 경계선이 보입니다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</si>
  <si>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판단일</t>
  </si>
  <si>
    <t xml:space="preserve">사업예산</t>
  </si>
  <si>
    <t xml:space="preserve">결과</t>
  </si>
  <si>
    <t xml:space="preserve">메모</t>
  </si>
  <si>
    <t xml:space="preserve">2026-03-10</t>
  </si>
  <si>
    <t xml:space="preserve">○○시 창업지원사업 운영 용역</t>
  </si>
  <si>
    <t xml:space="preserve">○○시청</t>
  </si>
  <si>
    <t xml:space="preserve">예</t>
  </si>
  <si>
    <t xml:space="preserve">낙찰</t>
  </si>
  <si>
    <r>
      <rPr>
        <i val="true"/>
        <sz val="9"/>
        <color rgb="FF6B6B70"/>
        <rFont val="Noto Sans CJK SC"/>
        <family val="2"/>
      </rPr>
      <t xml:space="preserve">← 예시입니다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아래 줄부터 쓰십시오</t>
    </r>
  </si>
  <si>
    <t xml:space="preserve">쌓인 기록으로 본 우리 기준선</t>
  </si>
  <si>
    <t xml:space="preserve">기록 건수</t>
  </si>
  <si>
    <t xml:space="preserve">참여한 건수</t>
  </si>
  <si>
    <t xml:space="preserve">낙찰 건수</t>
  </si>
  <si>
    <t xml:space="preserve">승률</t>
  </si>
  <si>
    <t xml:space="preserve">낙찰 건들의 평균 총점</t>
  </si>
  <si>
    <t xml:space="preserve">탈락 건들의 평균 총점</t>
  </si>
  <si>
    <t xml:space="preserve">읽는 법</t>
  </si>
  <si>
    <r>
      <rPr>
        <sz val="10"/>
        <color rgb="FF111114"/>
        <rFont val="Noto Sans CJK SC"/>
        <family val="2"/>
      </rPr>
      <t xml:space="preserve">낙찰 건들의 평균 총점과 탈락 건들의 평균 총점 사이 어딘가가 우리 회사의 진짜 경계선입니다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 값이 </t>
    </r>
    <r>
      <rPr>
        <sz val="10"/>
        <color rgb="FF111114"/>
        <rFont val="Arial"/>
        <family val="0"/>
        <charset val="1"/>
      </rPr>
      <t xml:space="preserve">45</t>
    </r>
    <r>
      <rPr>
        <sz val="10"/>
        <color rgb="FF111114"/>
        <rFont val="Noto Sans CJK SC"/>
        <family val="2"/>
      </rPr>
      <t xml:space="preserve">점보다 낮으면 기준선을 낮추셔도 되고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높으면 더 엄하게 거르셔야 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「안내」 탭의 구간표를 그 숫자로 바꾸십시오</t>
    </r>
    <r>
      <rPr>
        <sz val="10"/>
        <color rgb="FF111114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</si>
</sst>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#,##0;\(#,##0\);\-"/>
    <numFmt numFmtId="167" formatCode="#,##0\원;\(#,##0&quot;)원&quot;;\-"/>
    <numFmt numFmtId="168" formatCode="0.0%"/>
    <numFmt numFmtId="169" formatCode="#,##0.0"/>
    <numFmt numFmtId="170" formatCode="yyyy\-mm\-dd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Arial"/>
      <family val="0"/>
      <charset val="1"/>
    </font>
    <font>
      <i val="true"/>
      <sz val="9"/>
      <color rgb="FF6B6B70"/>
      <name val="Noto Sans CJK SC"/>
      <family val="2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Noto Sans CJK SC"/>
      <family val="2"/>
    </font>
    <font>
      <sz val="10"/>
      <color rgb="FF008000"/>
      <name val="Noto Sans CJK SC"/>
      <family val="2"/>
    </font>
    <font>
      <b val="true"/>
      <sz val="16"/>
      <color rgb="FF1111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11114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9E0"/>
      </patternFill>
    </fill>
    <fill>
      <patternFill patternType="solid">
        <fgColor rgb="FFFEF3C0"/>
        <bgColor rgb="FFFFF9E0"/>
      </patternFill>
    </fill>
    <fill>
      <patternFill patternType="solid">
        <fgColor rgb="FFFFF9E0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1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1" customFormat="false" ht="19.4" hidden="false" customHeight="false" outlineLevel="0" collapsed="false">
      <c r="B11" s="3" t="s">
        <v>8</v>
      </c>
    </row>
    <row r="12" customFormat="false" ht="15" hidden="false" customHeight="false" outlineLevel="0" collapsed="false">
      <c r="C12" s="4" t="s">
        <v>9</v>
      </c>
    </row>
    <row r="13" customFormat="false" ht="15" hidden="false" customHeight="false" outlineLevel="0" collapsed="false">
      <c r="C13" s="4" t="s">
        <v>10</v>
      </c>
    </row>
    <row r="14" customFormat="false" ht="15" hidden="false" customHeight="false" outlineLevel="0" collapsed="false">
      <c r="C14" s="4" t="s">
        <v>11</v>
      </c>
    </row>
    <row r="16" customFormat="false" ht="19.4" hidden="false" customHeight="false" outlineLevel="0" collapsed="false">
      <c r="B16" s="3" t="s">
        <v>12</v>
      </c>
    </row>
    <row r="17" customFormat="false" ht="15" hidden="false" customHeight="false" outlineLevel="0" collapsed="false">
      <c r="C17" s="5" t="s">
        <v>13</v>
      </c>
    </row>
    <row r="18" customFormat="false" ht="15" hidden="false" customHeight="false" outlineLevel="0" collapsed="false">
      <c r="B18" s="6" t="s">
        <v>14</v>
      </c>
    </row>
    <row r="19" customFormat="false" ht="15" hidden="false" customHeight="false" outlineLevel="0" collapsed="false">
      <c r="C19" s="5" t="s">
        <v>15</v>
      </c>
    </row>
    <row r="20" customFormat="false" ht="15" hidden="false" customHeight="false" outlineLevel="0" collapsed="false">
      <c r="C20" s="5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B22" s="6" t="s">
        <v>18</v>
      </c>
    </row>
    <row r="23" customFormat="false" ht="15" hidden="false" customHeight="false" outlineLevel="0" collapsed="false">
      <c r="C23" s="5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8" customFormat="false" ht="19.4" hidden="false" customHeight="false" outlineLevel="0" collapsed="false">
      <c r="B28" s="3" t="s">
        <v>22</v>
      </c>
    </row>
    <row r="29" customFormat="false" ht="15" hidden="false" customHeight="false" outlineLevel="0" collapsed="false">
      <c r="C29" s="4" t="s">
        <v>23</v>
      </c>
    </row>
    <row r="30" customFormat="false" ht="15" hidden="false" customHeight="false" outlineLevel="0" collapsed="false">
      <c r="C30" s="4" t="s">
        <v>24</v>
      </c>
    </row>
    <row r="31" customFormat="false" ht="15" hidden="false" customHeight="false" outlineLevel="0" collapsed="false">
      <c r="C31" s="4" t="s">
        <v>25</v>
      </c>
    </row>
    <row r="33" customFormat="false" ht="19.4" hidden="false" customHeight="false" outlineLevel="0" collapsed="false">
      <c r="B33" s="3" t="s">
        <v>26</v>
      </c>
    </row>
    <row r="34" customFormat="false" ht="15" hidden="false" customHeight="false" outlineLevel="0" collapsed="false">
      <c r="C34" s="4" t="s">
        <v>27</v>
      </c>
    </row>
    <row r="35" customFormat="false" ht="15" hidden="false" customHeight="false" outlineLevel="0" collapsed="false">
      <c r="C35" s="4" t="s">
        <v>28</v>
      </c>
    </row>
    <row r="36" customFormat="false" ht="15" hidden="false" customHeight="false" outlineLevel="0" collapsed="false">
      <c r="C36" s="4" t="s">
        <v>29</v>
      </c>
    </row>
    <row r="38" customFormat="false" ht="19.4" hidden="false" customHeight="false" outlineLevel="0" collapsed="false">
      <c r="B38" s="3" t="s">
        <v>30</v>
      </c>
    </row>
    <row r="39" customFormat="false" ht="15" hidden="false" customHeight="false" outlineLevel="0" collapsed="false">
      <c r="C39" s="4" t="s">
        <v>31</v>
      </c>
    </row>
    <row r="40" customFormat="false" ht="15" hidden="false" customHeight="false" outlineLevel="0" collapsed="false">
      <c r="C40" s="4" t="s">
        <v>32</v>
      </c>
    </row>
    <row r="41" customFormat="false" ht="15" hidden="false" customHeight="false" outlineLevel="0" collapsed="false">
      <c r="C41" s="4" t="s">
        <v>33</v>
      </c>
    </row>
    <row r="43" customFormat="false" ht="15" hidden="false" customHeight="false" outlineLevel="0" collapsed="false">
      <c r="B43" s="7" t="s">
        <v>34</v>
      </c>
    </row>
    <row r="44" customFormat="false" ht="29.85" hidden="false" customHeight="false" outlineLevel="0" collapsed="false">
      <c r="C44" s="8" t="s">
        <v>35</v>
      </c>
    </row>
    <row r="47" customFormat="false" ht="15" hidden="false" customHeight="false" outlineLevel="0" collapsed="false">
      <c r="B47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  <col collapsed="false" customWidth="true" hidden="false" outlineLevel="0" max="4" min="4" style="0" width="60"/>
  </cols>
  <sheetData>
    <row r="1" customFormat="false" ht="19.7" hidden="false" customHeight="false" outlineLevel="0" collapsed="false">
      <c r="A1" s="1" t="s">
        <v>37</v>
      </c>
    </row>
    <row r="2" customFormat="false" ht="15" hidden="false" customHeight="false" outlineLevel="0" collapsed="false">
      <c r="A2" s="9" t="s">
        <v>38</v>
      </c>
    </row>
    <row r="4" customFormat="false" ht="15" hidden="false" customHeight="false" outlineLevel="0" collapsed="false">
      <c r="C4" s="4" t="s">
        <v>39</v>
      </c>
    </row>
    <row r="5" customFormat="false" ht="15" hidden="false" customHeight="false" outlineLevel="0" collapsed="false">
      <c r="C5" s="4" t="s">
        <v>40</v>
      </c>
    </row>
    <row r="6" customFormat="false" ht="15" hidden="false" customHeight="false" outlineLevel="0" collapsed="false">
      <c r="C6" s="4" t="s">
        <v>41</v>
      </c>
    </row>
    <row r="9" customFormat="false" ht="15" hidden="false" customHeight="false" outlineLevel="0" collapsed="false">
      <c r="B9" s="7" t="s">
        <v>42</v>
      </c>
    </row>
    <row r="10" customFormat="false" ht="15" hidden="false" customHeight="false" outlineLevel="0" collapsed="false">
      <c r="B10" s="10" t="s">
        <v>43</v>
      </c>
      <c r="C10" s="4" t="s">
        <v>44</v>
      </c>
    </row>
    <row r="11" customFormat="false" ht="15" hidden="false" customHeight="false" outlineLevel="0" collapsed="false">
      <c r="B11" s="10" t="s">
        <v>45</v>
      </c>
      <c r="C11" s="5" t="s">
        <v>46</v>
      </c>
    </row>
    <row r="12" customFormat="false" ht="15" hidden="false" customHeight="false" outlineLevel="0" collapsed="false">
      <c r="B12" s="10" t="s">
        <v>47</v>
      </c>
      <c r="C12" s="4" t="s">
        <v>48</v>
      </c>
    </row>
    <row r="13" customFormat="false" ht="15" hidden="false" customHeight="false" outlineLevel="0" collapsed="false">
      <c r="B13" s="10" t="s">
        <v>49</v>
      </c>
      <c r="C13" s="5" t="s">
        <v>50</v>
      </c>
    </row>
    <row r="16" customFormat="false" ht="15" hidden="false" customHeight="false" outlineLevel="0" collapsed="false">
      <c r="B16" s="7" t="s">
        <v>51</v>
      </c>
    </row>
    <row r="17" customFormat="false" ht="15" hidden="false" customHeight="false" outlineLevel="0" collapsed="false">
      <c r="B17" s="11" t="s">
        <v>52</v>
      </c>
      <c r="C17" s="11" t="s">
        <v>53</v>
      </c>
      <c r="D17" s="11" t="s">
        <v>54</v>
      </c>
    </row>
    <row r="18" customFormat="false" ht="15" hidden="false" customHeight="false" outlineLevel="0" collapsed="false">
      <c r="B18" s="4" t="s">
        <v>55</v>
      </c>
      <c r="C18" s="6" t="s">
        <v>56</v>
      </c>
      <c r="D18" s="5" t="s">
        <v>57</v>
      </c>
    </row>
    <row r="19" customFormat="false" ht="15" hidden="false" customHeight="false" outlineLevel="0" collapsed="false">
      <c r="B19" s="4" t="s">
        <v>58</v>
      </c>
      <c r="C19" s="6" t="s">
        <v>59</v>
      </c>
      <c r="D19" s="5" t="s">
        <v>60</v>
      </c>
    </row>
    <row r="20" customFormat="false" ht="15" hidden="false" customHeight="false" outlineLevel="0" collapsed="false">
      <c r="B20" s="4" t="s">
        <v>61</v>
      </c>
      <c r="C20" s="6" t="s">
        <v>62</v>
      </c>
      <c r="D20" s="5" t="s">
        <v>63</v>
      </c>
    </row>
    <row r="21" customFormat="false" ht="15" hidden="false" customHeight="false" outlineLevel="0" collapsed="false">
      <c r="B21" s="5" t="s">
        <v>64</v>
      </c>
      <c r="C21" s="6" t="s">
        <v>65</v>
      </c>
      <c r="D21" s="5" t="s">
        <v>66</v>
      </c>
    </row>
    <row r="22" customFormat="false" ht="15" hidden="false" customHeight="false" outlineLevel="0" collapsed="false">
      <c r="B22" s="5" t="s">
        <v>67</v>
      </c>
      <c r="C22" s="6" t="s">
        <v>62</v>
      </c>
      <c r="D22" s="5" t="s">
        <v>68</v>
      </c>
    </row>
    <row r="25" customFormat="false" ht="15" hidden="false" customHeight="false" outlineLevel="0" collapsed="false">
      <c r="B25" s="7" t="s">
        <v>69</v>
      </c>
    </row>
    <row r="26" customFormat="false" ht="15" hidden="false" customHeight="false" outlineLevel="0" collapsed="false">
      <c r="B26" s="12" t="s">
        <v>70</v>
      </c>
      <c r="C26" s="5" t="s">
        <v>71</v>
      </c>
    </row>
    <row r="27" customFormat="false" ht="15" hidden="false" customHeight="false" outlineLevel="0" collapsed="false">
      <c r="B27" s="5" t="s">
        <v>72</v>
      </c>
      <c r="C27" s="5" t="s">
        <v>73</v>
      </c>
    </row>
    <row r="28" customFormat="false" ht="15" hidden="false" customHeight="false" outlineLevel="0" collapsed="false">
      <c r="B28" s="13" t="s">
        <v>74</v>
      </c>
      <c r="C28" s="5" t="s">
        <v>75</v>
      </c>
    </row>
    <row r="29" customFormat="false" ht="15" hidden="false" customHeight="false" outlineLevel="0" collapsed="false">
      <c r="B29" s="14" t="s">
        <v>76</v>
      </c>
      <c r="C29" s="5" t="s">
        <v>77</v>
      </c>
    </row>
    <row r="30" customFormat="false" ht="45.75" hidden="false" customHeight="true" outlineLevel="0" collapsed="false">
      <c r="B30" s="6" t="s">
        <v>78</v>
      </c>
      <c r="C30" s="8" t="s">
        <v>79</v>
      </c>
    </row>
    <row r="31" customFormat="false" ht="15" hidden="false" customHeight="false" outlineLevel="0" collapsed="false">
      <c r="B31" s="7" t="s">
        <v>80</v>
      </c>
    </row>
    <row r="32" customFormat="false" ht="45.75" hidden="false" customHeight="true" outlineLevel="0" collapsed="false">
      <c r="C32" s="8" t="s">
        <v>81</v>
      </c>
    </row>
    <row r="35" customFormat="false" ht="15" hidden="false" customHeight="false" outlineLevel="0" collapsed="false">
      <c r="B35" s="9" t="s">
        <v>82</v>
      </c>
    </row>
    <row r="36" customFormat="false" ht="15" hidden="false" customHeight="false" outlineLevel="0" collapsed="false">
      <c r="B36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"/>
    <col collapsed="false" customWidth="true" hidden="false" outlineLevel="0" max="3" min="3" style="0" width="56"/>
    <col collapsed="false" customWidth="true" hidden="false" outlineLevel="0" max="4" min="4" style="0" width="14"/>
    <col collapsed="false" customWidth="true" hidden="false" outlineLevel="0" max="5" min="5" style="0" width="44"/>
  </cols>
  <sheetData>
    <row r="1" customFormat="false" ht="23.85" hidden="false" customHeight="false" outlineLevel="0" collapsed="false">
      <c r="A1" s="15" t="s">
        <v>83</v>
      </c>
    </row>
    <row r="2" customFormat="false" ht="15" hidden="false" customHeight="false" outlineLevel="0" collapsed="false">
      <c r="A2" s="9" t="s">
        <v>84</v>
      </c>
    </row>
    <row r="4" customFormat="false" ht="15" hidden="false" customHeight="false" outlineLevel="0" collapsed="false">
      <c r="A4" s="11"/>
      <c r="B4" s="11" t="s">
        <v>85</v>
      </c>
      <c r="C4" s="11" t="s">
        <v>86</v>
      </c>
      <c r="D4" s="11" t="s">
        <v>87</v>
      </c>
      <c r="E4" s="11" t="s">
        <v>88</v>
      </c>
    </row>
    <row r="5" customFormat="false" ht="30" hidden="false" customHeight="true" outlineLevel="0" collapsed="false">
      <c r="B5" s="16" t="n">
        <v>1</v>
      </c>
      <c r="C5" s="8" t="s">
        <v>89</v>
      </c>
      <c r="D5" s="17" t="s">
        <v>90</v>
      </c>
      <c r="E5" s="18" t="s">
        <v>91</v>
      </c>
    </row>
    <row r="6" customFormat="false" ht="30" hidden="false" customHeight="true" outlineLevel="0" collapsed="false">
      <c r="B6" s="16" t="n">
        <v>2</v>
      </c>
      <c r="C6" s="8" t="s">
        <v>92</v>
      </c>
      <c r="D6" s="17" t="s">
        <v>90</v>
      </c>
      <c r="E6" s="18" t="s">
        <v>93</v>
      </c>
    </row>
    <row r="7" customFormat="false" ht="30" hidden="false" customHeight="true" outlineLevel="0" collapsed="false">
      <c r="B7" s="16" t="n">
        <v>3</v>
      </c>
      <c r="C7" s="8" t="s">
        <v>94</v>
      </c>
      <c r="D7" s="17" t="s">
        <v>90</v>
      </c>
      <c r="E7" s="18" t="s">
        <v>95</v>
      </c>
    </row>
    <row r="8" customFormat="false" ht="30" hidden="false" customHeight="true" outlineLevel="0" collapsed="false">
      <c r="B8" s="16" t="n">
        <v>4</v>
      </c>
      <c r="C8" s="8" t="s">
        <v>96</v>
      </c>
      <c r="D8" s="17" t="s">
        <v>90</v>
      </c>
      <c r="E8" s="18" t="s">
        <v>97</v>
      </c>
    </row>
    <row r="9" customFormat="false" ht="30" hidden="false" customHeight="true" outlineLevel="0" collapsed="false">
      <c r="B9" s="16" t="n">
        <v>5</v>
      </c>
      <c r="C9" s="8" t="s">
        <v>98</v>
      </c>
      <c r="D9" s="17" t="s">
        <v>90</v>
      </c>
      <c r="E9" s="18" t="s">
        <v>99</v>
      </c>
    </row>
    <row r="10" customFormat="false" ht="30" hidden="false" customHeight="true" outlineLevel="0" collapsed="false">
      <c r="B10" s="16" t="n">
        <v>6</v>
      </c>
      <c r="C10" s="8" t="s">
        <v>100</v>
      </c>
      <c r="D10" s="17" t="s">
        <v>90</v>
      </c>
      <c r="E10" s="18" t="s">
        <v>101</v>
      </c>
    </row>
    <row r="11" customFormat="false" ht="30" hidden="false" customHeight="true" outlineLevel="0" collapsed="false">
      <c r="B11" s="16" t="n">
        <v>7</v>
      </c>
      <c r="C11" s="8" t="s">
        <v>102</v>
      </c>
      <c r="D11" s="17" t="s">
        <v>90</v>
      </c>
      <c r="E11" s="18"/>
    </row>
    <row r="12" customFormat="false" ht="30" hidden="false" customHeight="true" outlineLevel="0" collapsed="false">
      <c r="B12" s="16" t="n">
        <v>8</v>
      </c>
      <c r="C12" s="8" t="s">
        <v>103</v>
      </c>
      <c r="D12" s="17" t="s">
        <v>90</v>
      </c>
      <c r="E12" s="18" t="s">
        <v>104</v>
      </c>
    </row>
    <row r="13" customFormat="false" ht="30" hidden="false" customHeight="true" outlineLevel="0" collapsed="false">
      <c r="B13" s="16" t="n">
        <v>9</v>
      </c>
      <c r="C13" s="8" t="s">
        <v>105</v>
      </c>
      <c r="D13" s="17" t="s">
        <v>90</v>
      </c>
      <c r="E13" s="18" t="s">
        <v>106</v>
      </c>
    </row>
    <row r="14" customFormat="false" ht="30" hidden="false" customHeight="true" outlineLevel="0" collapsed="false">
      <c r="B14" s="16" t="n">
        <v>10</v>
      </c>
      <c r="C14" s="8" t="s">
        <v>107</v>
      </c>
      <c r="D14" s="17" t="s">
        <v>90</v>
      </c>
      <c r="E14" s="18" t="s">
        <v>108</v>
      </c>
    </row>
    <row r="16" customFormat="false" ht="15" hidden="false" customHeight="false" outlineLevel="0" collapsed="false">
      <c r="C16" s="6" t="s">
        <v>109</v>
      </c>
      <c r="D16" s="4" t="n">
        <f aca="false">COUNTIF(D5:D14,"아니오")</f>
        <v>0</v>
      </c>
    </row>
    <row r="17" customFormat="false" ht="15" hidden="false" customHeight="false" outlineLevel="0" collapsed="false">
      <c r="C17" s="6" t="s">
        <v>110</v>
      </c>
      <c r="D17" s="4" t="n">
        <f aca="false">COUNTIF(D5:D14,"확인 안 됨")</f>
        <v>10</v>
      </c>
    </row>
    <row r="18" customFormat="false" ht="29.85" hidden="false" customHeight="false" outlineLevel="0" collapsed="false">
      <c r="C18" s="10" t="s">
        <v>111</v>
      </c>
      <c r="D18" s="16" t="str">
        <f aca="false">IF(D16&gt;0,"포기",IF(D17&gt;0,"확인 필요","통과"))</f>
        <v>확인 필요</v>
      </c>
      <c r="E18" s="8" t="str">
        <f aca="false">IF(D16&gt;0,"자격이 안 됩니다. 여기서 끝내십시오.",IF(D17&gt;0,"확인 안 된 항목을 먼저 확인하십시오. 대부분 전화 한 통이면 끝납니다.","자격은 됩니다. 「참여판단」 탭으로 넘어가십시오."))</f>
        <v>확인 안 된 항목을 먼저 확인하십시오. 대부분 전화 한 통이면 끝납니다.</v>
      </c>
    </row>
    <row r="21" customFormat="false" ht="15" hidden="false" customHeight="false" outlineLevel="0" collapsed="false">
      <c r="C21" s="9" t="s">
        <v>36</v>
      </c>
    </row>
  </sheetData>
  <dataValidations count="1">
    <dataValidation allowBlank="true" errorStyle="stop" operator="between" showDropDown="false" showErrorMessage="false" showInputMessage="false" sqref="D5:D14" type="list">
      <formula1>"예,아니오,확인 안 됨"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"/>
    <col collapsed="false" customWidth="true" hidden="false" outlineLevel="0" max="3" min="3" style="0" width="62"/>
    <col collapsed="false" customWidth="true" hidden="false" outlineLevel="0" max="4" min="4" style="0" width="13"/>
    <col collapsed="false" customWidth="true" hidden="false" outlineLevel="0" max="7" min="5" style="0" width="8"/>
    <col collapsed="false" customWidth="true" hidden="false" outlineLevel="0" max="8" min="8" style="0" width="9"/>
  </cols>
  <sheetData>
    <row r="1" customFormat="false" ht="23.85" hidden="false" customHeight="false" outlineLevel="0" collapsed="false">
      <c r="A1" s="15" t="s">
        <v>112</v>
      </c>
    </row>
    <row r="2" customFormat="false" ht="15" hidden="false" customHeight="false" outlineLevel="0" collapsed="false">
      <c r="A2" s="9" t="s">
        <v>113</v>
      </c>
    </row>
    <row r="4" customFormat="false" ht="15" hidden="false" customHeight="false" outlineLevel="0" collapsed="false">
      <c r="A4" s="11"/>
      <c r="B4" s="11" t="s">
        <v>85</v>
      </c>
      <c r="C4" s="11" t="s">
        <v>114</v>
      </c>
      <c r="D4" s="11" t="s">
        <v>115</v>
      </c>
      <c r="E4" s="11" t="s">
        <v>116</v>
      </c>
      <c r="F4" s="11" t="s">
        <v>117</v>
      </c>
      <c r="G4" s="11" t="s">
        <v>118</v>
      </c>
      <c r="H4" s="11" t="s">
        <v>119</v>
      </c>
    </row>
    <row r="5" customFormat="false" ht="27.75" hidden="false" customHeight="true" outlineLevel="0" collapsed="false">
      <c r="A5" s="6" t="s">
        <v>120</v>
      </c>
      <c r="B5" s="16" t="n">
        <v>1</v>
      </c>
      <c r="C5" s="8" t="s">
        <v>121</v>
      </c>
      <c r="D5" s="17" t="s">
        <v>122</v>
      </c>
      <c r="E5" s="16" t="n">
        <v>2</v>
      </c>
      <c r="F5" s="19" t="s">
        <v>117</v>
      </c>
      <c r="G5" s="16" t="n">
        <f aca="false">E5*IF(D5="그렇다",2,IF(D5="모르겠다",1,0))</f>
        <v>2</v>
      </c>
      <c r="H5" s="20" t="n">
        <f aca="false">IF(D5="모르겠다",COUNTIF($D$5:D5,"모르겠다"),"")</f>
        <v>1</v>
      </c>
    </row>
    <row r="6" customFormat="false" ht="27.75" hidden="false" customHeight="true" outlineLevel="0" collapsed="false">
      <c r="B6" s="16" t="n">
        <v>2</v>
      </c>
      <c r="C6" s="8" t="s">
        <v>123</v>
      </c>
      <c r="D6" s="17" t="s">
        <v>122</v>
      </c>
      <c r="E6" s="16" t="n">
        <v>2</v>
      </c>
      <c r="F6" s="19"/>
      <c r="G6" s="16" t="n">
        <f aca="false">E6*IF(D6="그렇다",2,IF(D6="모르겠다",1,0))</f>
        <v>2</v>
      </c>
      <c r="H6" s="20" t="n">
        <f aca="false">IF(D6="모르겠다",COUNTIF($D$5:D6,"모르겠다"),"")</f>
        <v>2</v>
      </c>
    </row>
    <row r="7" customFormat="false" ht="27.75" hidden="false" customHeight="true" outlineLevel="0" collapsed="false">
      <c r="B7" s="16" t="n">
        <v>3</v>
      </c>
      <c r="C7" s="8" t="s">
        <v>124</v>
      </c>
      <c r="D7" s="17" t="s">
        <v>122</v>
      </c>
      <c r="E7" s="16" t="n">
        <v>1</v>
      </c>
      <c r="F7" s="19" t="s">
        <v>117</v>
      </c>
      <c r="G7" s="16" t="n">
        <f aca="false">E7*IF(D7="그렇다",2,IF(D7="모르겠다",1,0))</f>
        <v>1</v>
      </c>
      <c r="H7" s="20" t="n">
        <f aca="false">IF(D7="모르겠다",COUNTIF($D$5:D7,"모르겠다"),"")</f>
        <v>3</v>
      </c>
    </row>
    <row r="8" customFormat="false" ht="27.75" hidden="false" customHeight="true" outlineLevel="0" collapsed="false">
      <c r="B8" s="16" t="n">
        <v>4</v>
      </c>
      <c r="C8" s="8" t="s">
        <v>125</v>
      </c>
      <c r="D8" s="17" t="s">
        <v>122</v>
      </c>
      <c r="E8" s="16" t="n">
        <v>2</v>
      </c>
      <c r="F8" s="19" t="s">
        <v>117</v>
      </c>
      <c r="G8" s="16" t="n">
        <f aca="false">E8*IF(D8="그렇다",2,IF(D8="모르겠다",1,0))</f>
        <v>2</v>
      </c>
      <c r="H8" s="20" t="n">
        <f aca="false">IF(D8="모르겠다",COUNTIF($D$5:D8,"모르겠다"),"")</f>
        <v>4</v>
      </c>
    </row>
    <row r="9" customFormat="false" ht="27.75" hidden="false" customHeight="true" outlineLevel="0" collapsed="false">
      <c r="B9" s="16" t="n">
        <v>5</v>
      </c>
      <c r="C9" s="8" t="s">
        <v>126</v>
      </c>
      <c r="D9" s="17" t="s">
        <v>122</v>
      </c>
      <c r="E9" s="16" t="n">
        <v>1</v>
      </c>
      <c r="F9" s="19"/>
      <c r="G9" s="16" t="n">
        <f aca="false">E9*IF(D9="그렇다",2,IF(D9="모르겠다",1,0))</f>
        <v>1</v>
      </c>
      <c r="H9" s="20" t="n">
        <f aca="false">IF(D9="모르겠다",COUNTIF($D$5:D9,"모르겠다"),"")</f>
        <v>5</v>
      </c>
    </row>
    <row r="10" customFormat="false" ht="27.75" hidden="false" customHeight="true" outlineLevel="0" collapsed="false">
      <c r="B10" s="16" t="n">
        <v>6</v>
      </c>
      <c r="C10" s="8" t="s">
        <v>127</v>
      </c>
      <c r="D10" s="17" t="s">
        <v>122</v>
      </c>
      <c r="E10" s="16" t="n">
        <v>2</v>
      </c>
      <c r="F10" s="19" t="s">
        <v>117</v>
      </c>
      <c r="G10" s="16" t="n">
        <f aca="false">E10*IF(D10="그렇다",2,IF(D10="모르겠다",1,0))</f>
        <v>2</v>
      </c>
      <c r="H10" s="20" t="n">
        <f aca="false">IF(D10="모르겠다",COUNTIF($D$5:D10,"모르겠다"),"")</f>
        <v>6</v>
      </c>
    </row>
    <row r="11" customFormat="false" ht="27.75" hidden="false" customHeight="true" outlineLevel="0" collapsed="false">
      <c r="B11" s="16" t="n">
        <v>7</v>
      </c>
      <c r="C11" s="8" t="s">
        <v>128</v>
      </c>
      <c r="D11" s="17" t="s">
        <v>122</v>
      </c>
      <c r="E11" s="16" t="n">
        <v>1</v>
      </c>
      <c r="F11" s="19"/>
      <c r="G11" s="16" t="n">
        <f aca="false">E11*IF(D11="그렇다",2,IF(D11="모르겠다",1,0))</f>
        <v>1</v>
      </c>
      <c r="H11" s="20" t="n">
        <f aca="false">IF(D11="모르겠다",COUNTIF($D$5:D11,"모르겠다"),"")</f>
        <v>7</v>
      </c>
    </row>
    <row r="12" customFormat="false" ht="27.75" hidden="false" customHeight="true" outlineLevel="0" collapsed="false">
      <c r="B12" s="16" t="n">
        <v>8</v>
      </c>
      <c r="C12" s="8" t="s">
        <v>129</v>
      </c>
      <c r="D12" s="17" t="s">
        <v>122</v>
      </c>
      <c r="E12" s="16" t="n">
        <v>1</v>
      </c>
      <c r="F12" s="19"/>
      <c r="G12" s="16" t="n">
        <f aca="false">E12*IF(D12="그렇다",2,IF(D12="모르겠다",1,0))</f>
        <v>1</v>
      </c>
      <c r="H12" s="20" t="n">
        <f aca="false">IF(D12="모르겠다",COUNTIF($D$5:D12,"모르겠다"),"")</f>
        <v>8</v>
      </c>
    </row>
    <row r="13" customFormat="false" ht="27.75" hidden="false" customHeight="true" outlineLevel="0" collapsed="false">
      <c r="A13" s="6" t="s">
        <v>130</v>
      </c>
      <c r="B13" s="16" t="n">
        <v>9</v>
      </c>
      <c r="C13" s="8" t="s">
        <v>131</v>
      </c>
      <c r="D13" s="17" t="s">
        <v>122</v>
      </c>
      <c r="E13" s="16" t="n">
        <v>2</v>
      </c>
      <c r="F13" s="19" t="s">
        <v>117</v>
      </c>
      <c r="G13" s="16" t="n">
        <f aca="false">E13*IF(D13="그렇다",2,IF(D13="모르겠다",1,0))</f>
        <v>2</v>
      </c>
      <c r="H13" s="20" t="n">
        <f aca="false">IF(D13="모르겠다",COUNTIF($D$5:D13,"모르겠다"),"")</f>
        <v>9</v>
      </c>
    </row>
    <row r="14" customFormat="false" ht="27.75" hidden="false" customHeight="true" outlineLevel="0" collapsed="false">
      <c r="B14" s="16" t="n">
        <v>10</v>
      </c>
      <c r="C14" s="8" t="s">
        <v>132</v>
      </c>
      <c r="D14" s="17" t="s">
        <v>122</v>
      </c>
      <c r="E14" s="16" t="n">
        <v>1</v>
      </c>
      <c r="F14" s="19"/>
      <c r="G14" s="16" t="n">
        <f aca="false">E14*IF(D14="그렇다",2,IF(D14="모르겠다",1,0))</f>
        <v>1</v>
      </c>
      <c r="H14" s="20" t="n">
        <f aca="false">IF(D14="모르겠다",COUNTIF($D$5:D14,"모르겠다"),"")</f>
        <v>10</v>
      </c>
    </row>
    <row r="15" customFormat="false" ht="27.75" hidden="false" customHeight="true" outlineLevel="0" collapsed="false">
      <c r="B15" s="16" t="n">
        <v>11</v>
      </c>
      <c r="C15" s="8" t="s">
        <v>133</v>
      </c>
      <c r="D15" s="17" t="s">
        <v>122</v>
      </c>
      <c r="E15" s="16" t="n">
        <v>1</v>
      </c>
      <c r="F15" s="19"/>
      <c r="G15" s="16" t="n">
        <f aca="false">E15*IF(D15="그렇다",2,IF(D15="모르겠다",1,0))</f>
        <v>1</v>
      </c>
      <c r="H15" s="20" t="n">
        <f aca="false">IF(D15="모르겠다",COUNTIF($D$5:D15,"모르겠다"),"")</f>
        <v>11</v>
      </c>
    </row>
    <row r="16" customFormat="false" ht="27.75" hidden="false" customHeight="true" outlineLevel="0" collapsed="false">
      <c r="B16" s="16" t="n">
        <v>12</v>
      </c>
      <c r="C16" s="8" t="s">
        <v>134</v>
      </c>
      <c r="D16" s="17" t="s">
        <v>122</v>
      </c>
      <c r="E16" s="16" t="n">
        <v>2</v>
      </c>
      <c r="F16" s="19" t="s">
        <v>117</v>
      </c>
      <c r="G16" s="16" t="n">
        <f aca="false">E16*IF(D16="그렇다",2,IF(D16="모르겠다",1,0))</f>
        <v>2</v>
      </c>
      <c r="H16" s="20" t="n">
        <f aca="false">IF(D16="모르겠다",COUNTIF($D$5:D16,"모르겠다"),"")</f>
        <v>12</v>
      </c>
    </row>
    <row r="17" customFormat="false" ht="27.75" hidden="false" customHeight="true" outlineLevel="0" collapsed="false">
      <c r="B17" s="16" t="n">
        <v>13</v>
      </c>
      <c r="C17" s="8" t="s">
        <v>135</v>
      </c>
      <c r="D17" s="17" t="s">
        <v>122</v>
      </c>
      <c r="E17" s="16" t="n">
        <v>1</v>
      </c>
      <c r="F17" s="19"/>
      <c r="G17" s="16" t="n">
        <f aca="false">E17*IF(D17="그렇다",2,IF(D17="모르겠다",1,0))</f>
        <v>1</v>
      </c>
      <c r="H17" s="20" t="n">
        <f aca="false">IF(D17="모르겠다",COUNTIF($D$5:D17,"모르겠다"),"")</f>
        <v>13</v>
      </c>
    </row>
    <row r="18" customFormat="false" ht="27.75" hidden="false" customHeight="true" outlineLevel="0" collapsed="false">
      <c r="B18" s="16" t="n">
        <v>14</v>
      </c>
      <c r="C18" s="8" t="s">
        <v>136</v>
      </c>
      <c r="D18" s="17" t="s">
        <v>122</v>
      </c>
      <c r="E18" s="16" t="n">
        <v>1</v>
      </c>
      <c r="F18" s="19"/>
      <c r="G18" s="16" t="n">
        <f aca="false">E18*IF(D18="그렇다",2,IF(D18="모르겠다",1,0))</f>
        <v>1</v>
      </c>
      <c r="H18" s="20" t="n">
        <f aca="false">IF(D18="모르겠다",COUNTIF($D$5:D18,"모르겠다"),"")</f>
        <v>14</v>
      </c>
    </row>
    <row r="19" customFormat="false" ht="27.75" hidden="false" customHeight="true" outlineLevel="0" collapsed="false">
      <c r="A19" s="6" t="s">
        <v>137</v>
      </c>
      <c r="B19" s="16" t="n">
        <v>15</v>
      </c>
      <c r="C19" s="8" t="s">
        <v>138</v>
      </c>
      <c r="D19" s="17" t="s">
        <v>122</v>
      </c>
      <c r="E19" s="16" t="n">
        <v>2</v>
      </c>
      <c r="F19" s="19" t="s">
        <v>117</v>
      </c>
      <c r="G19" s="16" t="n">
        <f aca="false">E19*IF(D19="그렇다",2,IF(D19="모르겠다",1,0))</f>
        <v>2</v>
      </c>
      <c r="H19" s="20" t="n">
        <f aca="false">IF(D19="모르겠다",COUNTIF($D$5:D19,"모르겠다"),"")</f>
        <v>15</v>
      </c>
    </row>
    <row r="20" customFormat="false" ht="27.75" hidden="false" customHeight="true" outlineLevel="0" collapsed="false">
      <c r="B20" s="16" t="n">
        <v>16</v>
      </c>
      <c r="C20" s="8" t="s">
        <v>139</v>
      </c>
      <c r="D20" s="17" t="s">
        <v>122</v>
      </c>
      <c r="E20" s="16" t="n">
        <v>2</v>
      </c>
      <c r="F20" s="19" t="s">
        <v>117</v>
      </c>
      <c r="G20" s="16" t="n">
        <f aca="false">E20*IF(D20="그렇다",2,IF(D20="모르겠다",1,0))</f>
        <v>2</v>
      </c>
      <c r="H20" s="20" t="n">
        <f aca="false">IF(D20="모르겠다",COUNTIF($D$5:D20,"모르겠다"),"")</f>
        <v>16</v>
      </c>
    </row>
    <row r="21" customFormat="false" ht="27.75" hidden="false" customHeight="true" outlineLevel="0" collapsed="false">
      <c r="B21" s="16" t="n">
        <v>17</v>
      </c>
      <c r="C21" s="8" t="s">
        <v>140</v>
      </c>
      <c r="D21" s="17" t="s">
        <v>122</v>
      </c>
      <c r="E21" s="16" t="n">
        <v>1</v>
      </c>
      <c r="F21" s="19"/>
      <c r="G21" s="16" t="n">
        <f aca="false">E21*IF(D21="그렇다",2,IF(D21="모르겠다",1,0))</f>
        <v>1</v>
      </c>
      <c r="H21" s="20" t="n">
        <f aca="false">IF(D21="모르겠다",COUNTIF($D$5:D21,"모르겠다"),"")</f>
        <v>17</v>
      </c>
    </row>
    <row r="22" customFormat="false" ht="27.75" hidden="false" customHeight="true" outlineLevel="0" collapsed="false">
      <c r="B22" s="16" t="n">
        <v>18</v>
      </c>
      <c r="C22" s="8" t="s">
        <v>141</v>
      </c>
      <c r="D22" s="17" t="s">
        <v>122</v>
      </c>
      <c r="E22" s="16" t="n">
        <v>1</v>
      </c>
      <c r="F22" s="19"/>
      <c r="G22" s="16" t="n">
        <f aca="false">E22*IF(D22="그렇다",2,IF(D22="모르겠다",1,0))</f>
        <v>1</v>
      </c>
      <c r="H22" s="20" t="n">
        <f aca="false">IF(D22="모르겠다",COUNTIF($D$5:D22,"모르겠다"),"")</f>
        <v>18</v>
      </c>
    </row>
    <row r="23" customFormat="false" ht="27.75" hidden="false" customHeight="true" outlineLevel="0" collapsed="false">
      <c r="A23" s="6" t="s">
        <v>142</v>
      </c>
      <c r="B23" s="16" t="n">
        <v>19</v>
      </c>
      <c r="C23" s="8" t="s">
        <v>143</v>
      </c>
      <c r="D23" s="17" t="s">
        <v>122</v>
      </c>
      <c r="E23" s="16" t="n">
        <v>1</v>
      </c>
      <c r="F23" s="19"/>
      <c r="G23" s="16" t="n">
        <f aca="false">E23*IF(D23="그렇다",2,IF(D23="모르겠다",1,0))</f>
        <v>1</v>
      </c>
      <c r="H23" s="20" t="n">
        <f aca="false">IF(D23="모르겠다",COUNTIF($D$5:D23,"모르겠다"),"")</f>
        <v>19</v>
      </c>
    </row>
    <row r="24" customFormat="false" ht="27.75" hidden="false" customHeight="true" outlineLevel="0" collapsed="false">
      <c r="B24" s="16" t="n">
        <v>20</v>
      </c>
      <c r="C24" s="8" t="s">
        <v>144</v>
      </c>
      <c r="D24" s="17" t="s">
        <v>122</v>
      </c>
      <c r="E24" s="16" t="n">
        <v>1</v>
      </c>
      <c r="F24" s="19"/>
      <c r="G24" s="16" t="n">
        <f aca="false">E24*IF(D24="그렇다",2,IF(D24="모르겠다",1,0))</f>
        <v>1</v>
      </c>
      <c r="H24" s="20" t="n">
        <f aca="false">IF(D24="모르겠다",COUNTIF($D$5:D24,"모르겠다"),"")</f>
        <v>20</v>
      </c>
    </row>
    <row r="25" customFormat="false" ht="27.75" hidden="false" customHeight="true" outlineLevel="0" collapsed="false">
      <c r="B25" s="16" t="n">
        <v>21</v>
      </c>
      <c r="C25" s="8" t="s">
        <v>145</v>
      </c>
      <c r="D25" s="17" t="s">
        <v>122</v>
      </c>
      <c r="E25" s="16" t="n">
        <v>1</v>
      </c>
      <c r="F25" s="19"/>
      <c r="G25" s="16" t="n">
        <f aca="false">E25*IF(D25="그렇다",2,IF(D25="모르겠다",1,0))</f>
        <v>1</v>
      </c>
      <c r="H25" s="20" t="n">
        <f aca="false">IF(D25="모르겠다",COUNTIF($D$5:D25,"모르겠다"),"")</f>
        <v>21</v>
      </c>
    </row>
    <row r="26" customFormat="false" ht="27.75" hidden="false" customHeight="true" outlineLevel="0" collapsed="false">
      <c r="B26" s="16" t="n">
        <v>22</v>
      </c>
      <c r="C26" s="8" t="s">
        <v>146</v>
      </c>
      <c r="D26" s="17" t="s">
        <v>122</v>
      </c>
      <c r="E26" s="16" t="n">
        <v>1</v>
      </c>
      <c r="F26" s="19"/>
      <c r="G26" s="16" t="n">
        <f aca="false">E26*IF(D26="그렇다",2,IF(D26="모르겠다",1,0))</f>
        <v>1</v>
      </c>
      <c r="H26" s="20" t="n">
        <f aca="false">IF(D26="모르겠다",COUNTIF($D$5:D26,"모르겠다"),"")</f>
        <v>22</v>
      </c>
    </row>
    <row r="28" customFormat="false" ht="15" hidden="false" customHeight="false" outlineLevel="0" collapsed="false">
      <c r="C28" s="6" t="s">
        <v>147</v>
      </c>
      <c r="G28" s="16" t="n">
        <f aca="false">SUM(G5:G26)</f>
        <v>30</v>
      </c>
    </row>
    <row r="29" customFormat="false" ht="15" hidden="false" customHeight="false" outlineLevel="0" collapsed="false">
      <c r="C29" s="6" t="s">
        <v>148</v>
      </c>
      <c r="G29" s="16" t="n">
        <f aca="false">SUM(E5:E26)*2</f>
        <v>60</v>
      </c>
    </row>
    <row r="30" customFormat="false" ht="15" hidden="false" customHeight="false" outlineLevel="0" collapsed="false">
      <c r="C30" s="6" t="s">
        <v>149</v>
      </c>
      <c r="G30" s="16" t="n">
        <f aca="false">COUNTIFS(F5:F26,"필수",D5:D26,"아니다")</f>
        <v>0</v>
      </c>
    </row>
    <row r="31" customFormat="false" ht="15" hidden="false" customHeight="false" outlineLevel="0" collapsed="false">
      <c r="C31" s="6" t="s">
        <v>150</v>
      </c>
      <c r="G31" s="16" t="n">
        <f aca="false">COUNTIFS(F5:F26,"필수",D5:D26,"모르겠다")</f>
        <v>8</v>
      </c>
    </row>
    <row r="32" customFormat="false" ht="15" hidden="false" customHeight="false" outlineLevel="0" collapsed="false">
      <c r="C32" s="6" t="s">
        <v>151</v>
      </c>
      <c r="G32" s="16" t="n">
        <f aca="false">COUNTIF(D5:D26,"모르겠다")</f>
        <v>22</v>
      </c>
    </row>
    <row r="35" customFormat="false" ht="15" hidden="false" customHeight="false" outlineLevel="0" collapsed="false">
      <c r="C35" s="9" t="s">
        <v>36</v>
      </c>
    </row>
  </sheetData>
  <dataValidations count="1">
    <dataValidation allowBlank="true" errorStyle="stop" operator="between" showDropDown="false" showErrorMessage="false" showInputMessage="false" sqref="D5:D26" type="list">
      <formula1>"그렇다,모르겠다,아니다"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4" min="3" style="0" width="14"/>
    <col collapsed="false" customWidth="true" hidden="false" outlineLevel="0" max="6" min="5" style="0" width="18"/>
    <col collapsed="false" customWidth="true" hidden="false" outlineLevel="0" max="7" min="7" style="0" width="52"/>
  </cols>
  <sheetData>
    <row r="1" customFormat="false" ht="23.85" hidden="false" customHeight="false" outlineLevel="0" collapsed="false">
      <c r="A1" s="15" t="s">
        <v>152</v>
      </c>
    </row>
    <row r="2" customFormat="false" ht="15" hidden="false" customHeight="false" outlineLevel="0" collapsed="false">
      <c r="A2" s="9" t="s">
        <v>153</v>
      </c>
    </row>
    <row r="4" customFormat="false" ht="15" hidden="false" customHeight="false" outlineLevel="0" collapsed="false">
      <c r="B4" s="7" t="s">
        <v>154</v>
      </c>
    </row>
    <row r="5" customFormat="false" ht="15" hidden="false" customHeight="false" outlineLevel="0" collapsed="false">
      <c r="B5" s="11" t="s">
        <v>155</v>
      </c>
      <c r="C5" s="11" t="s">
        <v>156</v>
      </c>
      <c r="D5" s="11" t="s">
        <v>157</v>
      </c>
      <c r="E5" s="21" t="s">
        <v>158</v>
      </c>
      <c r="F5" s="11" t="s">
        <v>159</v>
      </c>
    </row>
    <row r="6" customFormat="false" ht="15" hidden="false" customHeight="false" outlineLevel="0" collapsed="false">
      <c r="B6" s="5" t="s">
        <v>160</v>
      </c>
      <c r="C6" s="22" t="n">
        <v>1</v>
      </c>
      <c r="D6" s="22" t="n">
        <v>5</v>
      </c>
      <c r="E6" s="23" t="n">
        <v>400000</v>
      </c>
      <c r="F6" s="24" t="n">
        <f aca="false">C6*D6*E6</f>
        <v>2000000</v>
      </c>
    </row>
    <row r="7" customFormat="false" ht="15" hidden="false" customHeight="false" outlineLevel="0" collapsed="false">
      <c r="B7" s="5" t="s">
        <v>161</v>
      </c>
      <c r="C7" s="22" t="n">
        <v>2</v>
      </c>
      <c r="D7" s="22" t="n">
        <v>8</v>
      </c>
      <c r="E7" s="23" t="n">
        <v>300000</v>
      </c>
      <c r="F7" s="24" t="n">
        <f aca="false">C7*D7*E7</f>
        <v>4800000</v>
      </c>
    </row>
    <row r="8" customFormat="false" ht="15" hidden="false" customHeight="false" outlineLevel="0" collapsed="false">
      <c r="B8" s="5" t="s">
        <v>162</v>
      </c>
      <c r="C8" s="22" t="n">
        <v>1</v>
      </c>
      <c r="D8" s="22" t="n">
        <v>4</v>
      </c>
      <c r="E8" s="23" t="n">
        <v>250000</v>
      </c>
      <c r="F8" s="24" t="n">
        <f aca="false">C8*D8*E8</f>
        <v>1000000</v>
      </c>
    </row>
    <row r="9" customFormat="false" ht="15" hidden="false" customHeight="false" outlineLevel="0" collapsed="false">
      <c r="B9" s="5" t="s">
        <v>163</v>
      </c>
      <c r="C9" s="22" t="n">
        <v>1</v>
      </c>
      <c r="D9" s="22" t="n">
        <v>2</v>
      </c>
      <c r="E9" s="23" t="n">
        <v>250000</v>
      </c>
      <c r="F9" s="24" t="n">
        <f aca="false">C9*D9*E9</f>
        <v>500000</v>
      </c>
    </row>
    <row r="10" customFormat="false" ht="15" hidden="false" customHeight="false" outlineLevel="0" collapsed="false">
      <c r="B10" s="5" t="s">
        <v>164</v>
      </c>
      <c r="C10" s="22" t="n">
        <v>1</v>
      </c>
      <c r="D10" s="22" t="n">
        <v>2</v>
      </c>
      <c r="E10" s="23" t="n">
        <v>400000</v>
      </c>
      <c r="F10" s="24" t="n">
        <f aca="false">C10*D10*E10</f>
        <v>800000</v>
      </c>
    </row>
    <row r="11" customFormat="false" ht="15" hidden="false" customHeight="false" outlineLevel="0" collapsed="false">
      <c r="B11" s="6" t="s">
        <v>165</v>
      </c>
      <c r="F11" s="24" t="n">
        <f aca="false">SUM(F6:F10)</f>
        <v>9100000</v>
      </c>
    </row>
    <row r="13" customFormat="false" ht="15" hidden="false" customHeight="false" outlineLevel="0" collapsed="false">
      <c r="B13" s="7" t="s">
        <v>166</v>
      </c>
    </row>
    <row r="14" customFormat="false" ht="15" hidden="false" customHeight="false" outlineLevel="0" collapsed="false">
      <c r="B14" s="11" t="s">
        <v>167</v>
      </c>
      <c r="C14" s="11"/>
      <c r="D14" s="11"/>
      <c r="E14" s="11"/>
      <c r="F14" s="11" t="s">
        <v>168</v>
      </c>
    </row>
    <row r="15" customFormat="false" ht="15" hidden="false" customHeight="false" outlineLevel="0" collapsed="false">
      <c r="B15" s="5" t="s">
        <v>169</v>
      </c>
      <c r="F15" s="23" t="n">
        <v>300000</v>
      </c>
    </row>
    <row r="16" customFormat="false" ht="15" hidden="false" customHeight="false" outlineLevel="0" collapsed="false">
      <c r="B16" s="5" t="s">
        <v>170</v>
      </c>
      <c r="F16" s="23" t="n">
        <v>200000</v>
      </c>
    </row>
    <row r="17" customFormat="false" ht="15" hidden="false" customHeight="false" outlineLevel="0" collapsed="false">
      <c r="B17" s="5" t="s">
        <v>171</v>
      </c>
      <c r="F17" s="23" t="n">
        <v>0</v>
      </c>
    </row>
    <row r="18" customFormat="false" ht="15" hidden="false" customHeight="false" outlineLevel="0" collapsed="false">
      <c r="B18" s="5" t="s">
        <v>172</v>
      </c>
      <c r="F18" s="23" t="n">
        <v>0</v>
      </c>
    </row>
    <row r="19" customFormat="false" ht="15" hidden="false" customHeight="false" outlineLevel="0" collapsed="false">
      <c r="B19" s="6" t="s">
        <v>173</v>
      </c>
      <c r="F19" s="24" t="n">
        <f aca="false">SUM(F15:F18)</f>
        <v>500000</v>
      </c>
    </row>
    <row r="21" customFormat="false" ht="15" hidden="false" customHeight="false" outlineLevel="0" collapsed="false">
      <c r="B21" s="7" t="s">
        <v>174</v>
      </c>
      <c r="F21" s="25" t="n">
        <f aca="false">F11+F19</f>
        <v>9600000</v>
      </c>
      <c r="G21" s="9" t="s">
        <v>175</v>
      </c>
    </row>
    <row r="24" customFormat="false" ht="15" hidden="false" customHeight="false" outlineLevel="0" collapsed="false">
      <c r="B24" s="7" t="s">
        <v>176</v>
      </c>
    </row>
    <row r="25" customFormat="false" ht="15" hidden="false" customHeight="false" outlineLevel="0" collapsed="false">
      <c r="B25" s="5" t="s">
        <v>177</v>
      </c>
      <c r="F25" s="23" t="n">
        <v>100000000</v>
      </c>
    </row>
    <row r="26" customFormat="false" ht="15" hidden="false" customHeight="false" outlineLevel="0" collapsed="false">
      <c r="B26" s="5" t="s">
        <v>178</v>
      </c>
      <c r="F26" s="26" t="n">
        <v>0.15</v>
      </c>
    </row>
    <row r="27" customFormat="false" ht="15" hidden="false" customHeight="false" outlineLevel="0" collapsed="false">
      <c r="B27" s="5" t="s">
        <v>179</v>
      </c>
      <c r="F27" s="26" t="n">
        <v>0.3</v>
      </c>
      <c r="G27" s="9" t="s">
        <v>180</v>
      </c>
    </row>
    <row r="28" customFormat="false" ht="15" hidden="false" customHeight="false" outlineLevel="0" collapsed="false">
      <c r="B28" s="6" t="s">
        <v>176</v>
      </c>
      <c r="F28" s="24" t="n">
        <f aca="false">F25*F26*F27</f>
        <v>4500000</v>
      </c>
      <c r="G28" s="9" t="s">
        <v>181</v>
      </c>
    </row>
    <row r="29" customFormat="false" ht="15" hidden="false" customHeight="false" outlineLevel="0" collapsed="false">
      <c r="B29" s="6" t="s">
        <v>182</v>
      </c>
      <c r="F29" s="27" t="n">
        <f aca="false">IF(F21=0,"",F28/F21)</f>
        <v>0.46875</v>
      </c>
      <c r="G29" s="2" t="s">
        <v>183</v>
      </c>
    </row>
    <row r="30" customFormat="false" ht="15" hidden="false" customHeight="false" outlineLevel="0" collapsed="false">
      <c r="B30" s="6" t="s">
        <v>53</v>
      </c>
      <c r="F30" s="16" t="str">
        <f aca="false">IF(F21=0,"원가를 먼저 넣으십시오",IF(F28/F21&lt;1,"손해",IF(F28/F21&lt;3,"빠듯함","충분함")))</f>
        <v>손해</v>
      </c>
      <c r="G30" s="4" t="str">
        <f aca="false">IF(F21=0,"",IF(F28/F21&lt;1,"승률을 올릴 방법이 없다면 들어가지 마십시오.",IF(F28/F21&lt;3,"투입 일수를 줄이거나 재활용 자산을 늘리십시오.","기댓값으로는 들어갈 만합니다.")))</f>
        <v>승률을 올릴 방법이 없다면 들어가지 마십시오.</v>
      </c>
    </row>
    <row r="33" customFormat="false" ht="15" hidden="false" customHeight="false" outlineLevel="0" collapsed="false">
      <c r="B33" s="9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76"/>
  </cols>
  <sheetData>
    <row r="1" customFormat="false" ht="19.7" hidden="false" customHeight="false" outlineLevel="0" collapsed="false">
      <c r="A1" s="1" t="s">
        <v>184</v>
      </c>
    </row>
    <row r="2" customFormat="false" ht="15" hidden="false" customHeight="false" outlineLevel="0" collapsed="false">
      <c r="A2" s="9" t="s">
        <v>185</v>
      </c>
    </row>
    <row r="4" customFormat="false" ht="15" hidden="false" customHeight="false" outlineLevel="0" collapsed="false">
      <c r="B4" s="6" t="s">
        <v>186</v>
      </c>
      <c r="C4" s="28" t="s">
        <v>187</v>
      </c>
    </row>
    <row r="5" customFormat="false" ht="15" hidden="false" customHeight="false" outlineLevel="0" collapsed="false">
      <c r="B5" s="6" t="s">
        <v>188</v>
      </c>
      <c r="C5" s="28"/>
    </row>
    <row r="6" customFormat="false" ht="15" hidden="false" customHeight="false" outlineLevel="0" collapsed="false">
      <c r="B6" s="6" t="s">
        <v>189</v>
      </c>
      <c r="C6" s="29"/>
    </row>
    <row r="8" customFormat="false" ht="15" hidden="false" customHeight="false" outlineLevel="0" collapsed="false">
      <c r="B8" s="10" t="s">
        <v>43</v>
      </c>
      <c r="C8" s="13" t="str">
        <f aca="false">자격요건!D18</f>
        <v>확인 필요</v>
      </c>
    </row>
    <row r="9" customFormat="false" ht="15" hidden="false" customHeight="false" outlineLevel="0" collapsed="false">
      <c r="B9" s="10" t="s">
        <v>190</v>
      </c>
      <c r="C9" s="13" t="str">
        <f aca="false">참여판단!G28&amp;" / "&amp;참여판단!G29</f>
        <v>30 / 60</v>
      </c>
    </row>
    <row r="10" customFormat="false" ht="15" hidden="false" customHeight="false" outlineLevel="0" collapsed="false">
      <c r="B10" s="6" t="s">
        <v>191</v>
      </c>
      <c r="C10" s="13" t="str">
        <f aca="false">참여판단!G30&amp;"개"</f>
        <v>0개</v>
      </c>
    </row>
    <row r="11" customFormat="false" ht="15" hidden="false" customHeight="false" outlineLevel="0" collapsed="false">
      <c r="B11" s="6" t="s">
        <v>192</v>
      </c>
      <c r="C11" s="13" t="str">
        <f aca="false">참여판단!G32&amp;"개"</f>
        <v>22개</v>
      </c>
    </row>
    <row r="12" customFormat="false" ht="15" hidden="false" customHeight="false" outlineLevel="0" collapsed="false">
      <c r="B12" s="10" t="s">
        <v>193</v>
      </c>
      <c r="C12" s="13" t="str">
        <f aca="false">IF(투입원가!F29="","",TEXT(투입원가!F29,"0.0")&amp;"배")</f>
        <v>0.5배</v>
      </c>
    </row>
    <row r="15" customFormat="false" ht="17.35" hidden="false" customHeight="false" outlineLevel="0" collapsed="false">
      <c r="B15" s="7" t="s">
        <v>194</v>
      </c>
      <c r="C15" s="30" t="str">
        <f aca="false">IF(자격요건!D18="포기","포기",IF(자격요건!D18="확인 필요","확인 필요",IF(참여판단!G30&gt;0,"포기",IF(참여판단!G32&gt;=11,"판단 보류",IF(참여판단!G28&lt;참여판단!G29*0.55,"포기",IF(참여판단!G31&gt;0,"조건부",IF(참여판단!G28&gt;=참여판단!G29*0.75,"참여","조건부")))))))</f>
        <v>확인 필요</v>
      </c>
    </row>
    <row r="16" customFormat="false" ht="45.75" hidden="false" customHeight="true" outlineLevel="0" collapsed="false">
      <c r="B16" s="6" t="s">
        <v>195</v>
      </c>
      <c r="C16" s="31" t="str">
        <f aca="false">IF(자격요건!D18="포기","자격요건에서 「아니오」가 나왔습니다. 점수와 무관하게 들어갈 수 없습니다.",IF(자격요건!D18="확인 필요","자격요건에 확인 안 된 항목이 있습니다. 그것부터 확인하십시오.",IF(참여판단!G30&gt;0,"필수 항목에서 「아니다」가 나왔습니다. 구조적으로 막힌 것이라 총점이 높아도 뒤집히지 않습니다.",IF(참여판단!G32&gt;=11,"22문항 중 절반 이상이 「모르겠다」입니다. 아직 판단할 단계가 아닙니다. 공고문과 과업지시서를 먼저 읽고 다시 오십시오.",IF(참여판단!G28&lt;참여판단!G29*0.55,"총점이 기준선 아래입니다. 그 시간에 다른 건을 준비하는 편이 낫습니다.",IF(참여판단!G31&gt;0,"필수 항목에 「모르겠다」가 남아 있습니다. 그 항목만 확인하면 판단이 갈립니다. 대개 전화 한 통입니다.",IF(참여판단!G28&gt;=참여판단!G29*0.75,"이기는 조건이 대체로 갖춰져 있습니다. 들어가십시오.","들어갈 수는 있으나 여유가 없습니다. 「모르겠다」 항목을 확인해 점수를 올린 뒤 다시 보십시오.")))))))</f>
        <v>자격요건에 확인 안 된 항목이 있습니다. 그것부터 확인하십시오.</v>
      </c>
      <c r="D16" s="31"/>
    </row>
    <row r="19" customFormat="false" ht="15" hidden="false" customHeight="false" outlineLevel="0" collapsed="false">
      <c r="B19" s="7" t="s">
        <v>196</v>
      </c>
    </row>
    <row r="20" customFormat="false" ht="15" hidden="false" customHeight="false" outlineLevel="0" collapsed="false">
      <c r="C20" s="32" t="s">
        <v>197</v>
      </c>
      <c r="D20" s="32"/>
    </row>
    <row r="22" customFormat="false" ht="15" hidden="false" customHeight="false" outlineLevel="0" collapsed="false">
      <c r="B22" s="11"/>
      <c r="C22" s="11" t="s">
        <v>85</v>
      </c>
      <c r="D22" s="11" t="s">
        <v>198</v>
      </c>
      <c r="E22" s="11" t="s">
        <v>199</v>
      </c>
    </row>
    <row r="23" customFormat="false" ht="44" hidden="false" customHeight="false" outlineLevel="0" collapsed="false">
      <c r="A23" s="4"/>
      <c r="B23" s="16" t="n">
        <f aca="false">IFERROR(INDEX(참여판단!$B$5:$B$26,MATCH(1,참여판단!$H$5:$H$26,0)),"")</f>
        <v>1</v>
      </c>
      <c r="C23" s="8" t="str">
        <f aca="false">IFERROR(INDEX(참여판단!$C$5:$C$26,MATCH(1,참여판단!$H$5:$H$26,0)),"")</f>
        <v>정량평가(실적·재무·인력) 항목에서 우리 예상 점수가 만점의 80% 이상이다</v>
      </c>
      <c r="D23" s="19" t="str">
        <f aca="false">IFERROR(INDEX(참여판단!$F$5:$F$26,MATCH(1,참여판단!$H$5:$H$26,0))&amp;"","")</f>
        <v>필수</v>
      </c>
    </row>
    <row r="24" customFormat="false" ht="44" hidden="false" customHeight="false" outlineLevel="0" collapsed="false">
      <c r="A24" s="4"/>
      <c r="B24" s="16" t="n">
        <f aca="false">IFERROR(INDEX(참여판단!$B$5:$B$26,MATCH(2,참여판단!$H$5:$H$26,0)),"")</f>
        <v>2</v>
      </c>
      <c r="C24" s="8" t="str">
        <f aca="false">IFERROR(INDEX(참여판단!$C$5:$C$26,MATCH(2,참여판단!$H$5:$H$26,0)),"")</f>
        <v>우리보다 정량점수가 확실히 높아 보이는 경쟁사가 3곳 이하다</v>
      </c>
      <c r="D24" s="19" t="str">
        <f aca="false">IFERROR(INDEX(참여판단!$F$5:$F$26,MATCH(2,참여판단!$H$5:$H$26,0))&amp;"","")</f>
        <v/>
      </c>
    </row>
    <row r="25" customFormat="false" ht="44" hidden="false" customHeight="false" outlineLevel="0" collapsed="false">
      <c r="A25" s="4"/>
      <c r="B25" s="16" t="n">
        <f aca="false">IFERROR(INDEX(참여판단!$B$5:$B$26,MATCH(3,참여판단!$H$5:$H$26,0)),"")</f>
        <v>3</v>
      </c>
      <c r="C25" s="8" t="str">
        <f aca="false">IFERROR(INDEX(참여판단!$C$5:$C$26,MATCH(3,참여판단!$H$5:$H$26,0)),"")</f>
        <v>배점표가 공고문에 공개돼 있고, 항목별 배점을 우리가 안다</v>
      </c>
      <c r="D25" s="19" t="str">
        <f aca="false">IFERROR(INDEX(참여판단!$F$5:$F$26,MATCH(3,참여판단!$H$5:$H$26,0))&amp;"","")</f>
        <v>필수</v>
      </c>
    </row>
    <row r="26" customFormat="false" ht="44" hidden="false" customHeight="false" outlineLevel="0" collapsed="false">
      <c r="A26" s="4"/>
      <c r="B26" s="16" t="n">
        <f aca="false">IFERROR(INDEX(참여판단!$B$5:$B$26,MATCH(4,참여판단!$H$5:$H$26,0)),"")</f>
        <v>4</v>
      </c>
      <c r="C26" s="8" t="str">
        <f aca="false">IFERROR(INDEX(참여판단!$C$5:$C$26,MATCH(4,참여판단!$H$5:$H$26,0)),"")</f>
        <v>과업지시서 요구사항 중 우리가 이미 해 본 것이 70% 이상이다</v>
      </c>
      <c r="D26" s="19" t="str">
        <f aca="false">IFERROR(INDEX(참여판단!$F$5:$F$26,MATCH(4,참여판단!$H$5:$H$26,0))&amp;"","")</f>
        <v>필수</v>
      </c>
    </row>
    <row r="27" customFormat="false" ht="29.85" hidden="false" customHeight="false" outlineLevel="0" collapsed="false">
      <c r="A27" s="4"/>
      <c r="B27" s="16" t="n">
        <f aca="false">IFERROR(INDEX(참여판단!$B$5:$B$26,MATCH(5,참여판단!$H$5:$H$26,0)),"")</f>
        <v>5</v>
      </c>
      <c r="C27" s="8" t="str">
        <f aca="false">IFERROR(INDEX(참여판단!$C$5:$C$26,MATCH(5,참여판단!$H$5:$H$26,0)),"")</f>
        <v>이 기관 또는 같은 성격의 기관에서 수주한 경험이 있다</v>
      </c>
      <c r="D27" s="19" t="str">
        <f aca="false">IFERROR(INDEX(참여판단!$F$5:$F$26,MATCH(5,참여판단!$H$5:$H$26,0))&amp;"","")</f>
        <v/>
      </c>
    </row>
    <row r="28" customFormat="false" ht="29.85" hidden="false" customHeight="false" outlineLevel="0" collapsed="false">
      <c r="A28" s="4"/>
      <c r="B28" s="16" t="n">
        <f aca="false">IFERROR(INDEX(참여판단!$B$5:$B$26,MATCH(6,참여판단!$H$5:$H$26,0)),"")</f>
        <v>6</v>
      </c>
      <c r="C28" s="8" t="str">
        <f aca="false">IFERROR(INDEX(참여판단!$C$5:$C$26,MATCH(6,참여판단!$H$5:$H$26,0)),"")</f>
        <v>규격·자격요건이 특정 업체에 맞춰진 정황이 보이지 않는다</v>
      </c>
      <c r="D28" s="19" t="str">
        <f aca="false">IFERROR(INDEX(참여판단!$F$5:$F$26,MATCH(6,참여판단!$H$5:$H$26,0))&amp;"","")</f>
        <v>필수</v>
      </c>
    </row>
    <row r="29" customFormat="false" ht="44" hidden="false" customHeight="false" outlineLevel="0" collapsed="false">
      <c r="A29" s="4"/>
      <c r="B29" s="16" t="n">
        <f aca="false">IFERROR(INDEX(참여판단!$B$5:$B$26,MATCH(7,참여판단!$H$5:$H$26,0)),"")</f>
        <v>7</v>
      </c>
      <c r="C29" s="8" t="str">
        <f aca="false">IFERROR(INDEX(참여판단!$C$5:$C$26,MATCH(7,참여판단!$H$5:$H$26,0)),"")</f>
        <v>사전규격 공개·설명회·담당자 통화 중 하나라도 접점이 있었다</v>
      </c>
      <c r="D29" s="19" t="str">
        <f aca="false">IFERROR(INDEX(참여판단!$F$5:$F$26,MATCH(7,참여판단!$H$5:$H$26,0))&amp;"","")</f>
        <v/>
      </c>
    </row>
    <row r="30" customFormat="false" ht="44" hidden="false" customHeight="false" outlineLevel="0" collapsed="false">
      <c r="A30" s="4"/>
      <c r="B30" s="16" t="n">
        <f aca="false">IFERROR(INDEX(참여판단!$B$5:$B$26,MATCH(8,참여판단!$H$5:$H$26,0)),"")</f>
        <v>8</v>
      </c>
      <c r="C30" s="8" t="str">
        <f aca="false">IFERROR(INDEX(참여판단!$C$5:$C$26,MATCH(8,참여판단!$H$5:$H$26,0)),"")</f>
        <v>기술점수 변별 구간이 넓다 (가격만으로 갈리는 구조가 아니다)</v>
      </c>
      <c r="D30" s="19" t="str">
        <f aca="false">IFERROR(INDEX(참여판단!$F$5:$F$26,MATCH(8,참여판단!$H$5:$H$26,0))&amp;"","")</f>
        <v/>
      </c>
    </row>
    <row r="31" customFormat="false" ht="44" hidden="false" customHeight="false" outlineLevel="0" collapsed="false">
      <c r="A31" s="4"/>
      <c r="B31" s="16" t="n">
        <f aca="false">IFERROR(INDEX(참여판단!$B$5:$B$26,MATCH(9,참여판단!$H$5:$H$26,0)),"")</f>
        <v>9</v>
      </c>
      <c r="C31" s="8" t="str">
        <f aca="false">IFERROR(INDEX(참여판단!$C$5:$C$26,MATCH(9,참여판단!$H$5:$H$26,0)),"")</f>
        <v>제안서 작성에 쓸 수 있는 시간이 영업일 10일 이상 남았다</v>
      </c>
      <c r="D31" s="19" t="str">
        <f aca="false">IFERROR(INDEX(참여판단!$F$5:$F$26,MATCH(9,참여판단!$H$5:$H$26,0))&amp;"","")</f>
        <v>필수</v>
      </c>
    </row>
    <row r="32" customFormat="false" ht="29.85" hidden="false" customHeight="false" outlineLevel="0" collapsed="false">
      <c r="A32" s="4"/>
      <c r="B32" s="16" t="n">
        <f aca="false">IFERROR(INDEX(참여판단!$B$5:$B$26,MATCH(10,참여판단!$H$5:$H$26,0)),"")</f>
        <v>10</v>
      </c>
      <c r="C32" s="8" t="str">
        <f aca="false">IFERROR(INDEX(참여판단!$C$5:$C$26,MATCH(10,참여판단!$H$5:$H$26,0)),"")</f>
        <v>제안 작성에 투입할 인력이 2명 이상 확보된다</v>
      </c>
      <c r="D32" s="19" t="str">
        <f aca="false">IFERROR(INDEX(참여판단!$F$5:$F$26,MATCH(10,참여판단!$H$5:$H$26,0))&amp;"","")</f>
        <v/>
      </c>
    </row>
    <row r="33" customFormat="false" ht="15" hidden="false" customHeight="false" outlineLevel="0" collapsed="false">
      <c r="C33" s="2" t="str">
        <f aca="false">IF(참여판단!G32&gt;10,"… 그 밖에 "&amp;(참여판단!G32-10)&amp;"개가 더 있습니다. 「참여판단」 탭에서 보십시오.",IF(참여판단!G32=0,"확인할 항목이 없습니다. 모든 문항에 답이 있습니다.",""))</f>
        <v>… 그 밖에 12개가 더 있습니다. 「참여판단」 탭에서 보십시오.</v>
      </c>
    </row>
    <row r="36" customFormat="false" ht="15" hidden="false" customHeight="false" outlineLevel="0" collapsed="false">
      <c r="B36" s="9" t="s">
        <v>36</v>
      </c>
    </row>
  </sheetData>
  <mergeCells count="2">
    <mergeCell ref="C16:D16"/>
    <mergeCell ref="C20:D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0" min="10" style="0" width="34"/>
  </cols>
  <sheetData>
    <row r="1" customFormat="false" ht="19.7" hidden="false" customHeight="false" outlineLevel="0" collapsed="false">
      <c r="A1" s="1" t="s">
        <v>200</v>
      </c>
    </row>
    <row r="2" customFormat="false" ht="15" hidden="false" customHeight="false" outlineLevel="0" collapsed="false">
      <c r="A2" s="9" t="s">
        <v>201</v>
      </c>
    </row>
    <row r="4" customFormat="false" ht="15" hidden="false" customHeight="false" outlineLevel="0" collapsed="false">
      <c r="A4" s="11"/>
      <c r="B4" s="11" t="s">
        <v>202</v>
      </c>
      <c r="C4" s="11" t="s">
        <v>186</v>
      </c>
      <c r="D4" s="11" t="s">
        <v>188</v>
      </c>
      <c r="E4" s="11" t="s">
        <v>203</v>
      </c>
      <c r="F4" s="11" t="s">
        <v>147</v>
      </c>
      <c r="G4" s="11" t="s">
        <v>53</v>
      </c>
      <c r="H4" s="11" t="s">
        <v>56</v>
      </c>
      <c r="I4" s="11" t="s">
        <v>204</v>
      </c>
      <c r="J4" s="11" t="s">
        <v>205</v>
      </c>
    </row>
    <row r="5" customFormat="false" ht="15" hidden="false" customHeight="false" outlineLevel="0" collapsed="false">
      <c r="B5" s="33" t="s">
        <v>206</v>
      </c>
      <c r="C5" s="34" t="s">
        <v>207</v>
      </c>
      <c r="D5" s="34" t="s">
        <v>208</v>
      </c>
      <c r="E5" s="35" t="n">
        <v>120000000</v>
      </c>
      <c r="F5" s="34" t="n">
        <v>47</v>
      </c>
      <c r="G5" s="34" t="s">
        <v>56</v>
      </c>
      <c r="H5" s="34" t="s">
        <v>209</v>
      </c>
      <c r="I5" s="34" t="s">
        <v>210</v>
      </c>
      <c r="J5" s="34" t="s">
        <v>211</v>
      </c>
    </row>
    <row r="6" customFormat="false" ht="15" hidden="false" customHeight="false" outlineLevel="0" collapsed="false">
      <c r="B6" s="36"/>
      <c r="C6" s="37"/>
      <c r="D6" s="37"/>
      <c r="E6" s="38"/>
      <c r="F6" s="37"/>
      <c r="G6" s="37"/>
      <c r="H6" s="37"/>
      <c r="I6" s="37"/>
      <c r="J6" s="37"/>
    </row>
    <row r="7" customFormat="false" ht="15" hidden="false" customHeight="false" outlineLevel="0" collapsed="false">
      <c r="B7" s="36"/>
      <c r="C7" s="37"/>
      <c r="D7" s="37"/>
      <c r="E7" s="38"/>
      <c r="F7" s="37"/>
      <c r="G7" s="37"/>
      <c r="H7" s="37"/>
      <c r="I7" s="37"/>
      <c r="J7" s="37"/>
    </row>
    <row r="8" customFormat="false" ht="15" hidden="false" customHeight="false" outlineLevel="0" collapsed="false">
      <c r="B8" s="36"/>
      <c r="C8" s="37"/>
      <c r="D8" s="37"/>
      <c r="E8" s="38"/>
      <c r="F8" s="37"/>
      <c r="G8" s="37"/>
      <c r="H8" s="37"/>
      <c r="I8" s="37"/>
      <c r="J8" s="37"/>
    </row>
    <row r="9" customFormat="false" ht="15" hidden="false" customHeight="false" outlineLevel="0" collapsed="false">
      <c r="B9" s="36"/>
      <c r="C9" s="37"/>
      <c r="D9" s="37"/>
      <c r="E9" s="38"/>
      <c r="F9" s="37"/>
      <c r="G9" s="37"/>
      <c r="H9" s="37"/>
      <c r="I9" s="37"/>
      <c r="J9" s="37"/>
    </row>
    <row r="10" customFormat="false" ht="15" hidden="false" customHeight="false" outlineLevel="0" collapsed="false">
      <c r="B10" s="36"/>
      <c r="C10" s="37"/>
      <c r="D10" s="37"/>
      <c r="E10" s="38"/>
      <c r="F10" s="37"/>
      <c r="G10" s="37"/>
      <c r="H10" s="37"/>
      <c r="I10" s="37"/>
      <c r="J10" s="37"/>
    </row>
    <row r="11" customFormat="false" ht="15" hidden="false" customHeight="false" outlineLevel="0" collapsed="false">
      <c r="B11" s="36"/>
      <c r="C11" s="37"/>
      <c r="D11" s="37"/>
      <c r="E11" s="38"/>
      <c r="F11" s="37"/>
      <c r="G11" s="37"/>
      <c r="H11" s="37"/>
      <c r="I11" s="37"/>
      <c r="J11" s="37"/>
    </row>
    <row r="12" customFormat="false" ht="15" hidden="false" customHeight="false" outlineLevel="0" collapsed="false">
      <c r="B12" s="36"/>
      <c r="C12" s="37"/>
      <c r="D12" s="37"/>
      <c r="E12" s="38"/>
      <c r="F12" s="37"/>
      <c r="G12" s="37"/>
      <c r="H12" s="37"/>
      <c r="I12" s="37"/>
      <c r="J12" s="37"/>
    </row>
    <row r="13" customFormat="false" ht="15" hidden="false" customHeight="false" outlineLevel="0" collapsed="false">
      <c r="B13" s="36"/>
      <c r="C13" s="37"/>
      <c r="D13" s="37"/>
      <c r="E13" s="38"/>
      <c r="F13" s="37"/>
      <c r="G13" s="37"/>
      <c r="H13" s="37"/>
      <c r="I13" s="37"/>
      <c r="J13" s="37"/>
    </row>
    <row r="14" customFormat="false" ht="15" hidden="false" customHeight="false" outlineLevel="0" collapsed="false">
      <c r="B14" s="36"/>
      <c r="C14" s="37"/>
      <c r="D14" s="37"/>
      <c r="E14" s="38"/>
      <c r="F14" s="37"/>
      <c r="G14" s="37"/>
      <c r="H14" s="37"/>
      <c r="I14" s="37"/>
      <c r="J14" s="37"/>
    </row>
    <row r="15" customFormat="false" ht="15" hidden="false" customHeight="false" outlineLevel="0" collapsed="false">
      <c r="B15" s="36"/>
      <c r="C15" s="37"/>
      <c r="D15" s="37"/>
      <c r="E15" s="38"/>
      <c r="F15" s="37"/>
      <c r="G15" s="37"/>
      <c r="H15" s="37"/>
      <c r="I15" s="37"/>
      <c r="J15" s="37"/>
    </row>
    <row r="16" customFormat="false" ht="15" hidden="false" customHeight="false" outlineLevel="0" collapsed="false">
      <c r="B16" s="36"/>
      <c r="C16" s="37"/>
      <c r="D16" s="37"/>
      <c r="E16" s="38"/>
      <c r="F16" s="37"/>
      <c r="G16" s="37"/>
      <c r="H16" s="37"/>
      <c r="I16" s="37"/>
      <c r="J16" s="37"/>
    </row>
    <row r="17" customFormat="false" ht="15" hidden="false" customHeight="false" outlineLevel="0" collapsed="false">
      <c r="B17" s="36"/>
      <c r="C17" s="37"/>
      <c r="D17" s="37"/>
      <c r="E17" s="38"/>
      <c r="F17" s="37"/>
      <c r="G17" s="37"/>
      <c r="H17" s="37"/>
      <c r="I17" s="37"/>
      <c r="J17" s="37"/>
    </row>
    <row r="18" customFormat="false" ht="15" hidden="false" customHeight="false" outlineLevel="0" collapsed="false">
      <c r="B18" s="36"/>
      <c r="C18" s="37"/>
      <c r="D18" s="37"/>
      <c r="E18" s="38"/>
      <c r="F18" s="37"/>
      <c r="G18" s="37"/>
      <c r="H18" s="37"/>
      <c r="I18" s="37"/>
      <c r="J18" s="37"/>
    </row>
    <row r="19" customFormat="false" ht="15" hidden="false" customHeight="false" outlineLevel="0" collapsed="false">
      <c r="B19" s="36"/>
      <c r="C19" s="37"/>
      <c r="D19" s="37"/>
      <c r="E19" s="38"/>
      <c r="F19" s="37"/>
      <c r="G19" s="37"/>
      <c r="H19" s="37"/>
      <c r="I19" s="37"/>
      <c r="J19" s="37"/>
    </row>
    <row r="20" customFormat="false" ht="15" hidden="false" customHeight="false" outlineLevel="0" collapsed="false">
      <c r="B20" s="36"/>
      <c r="C20" s="37"/>
      <c r="D20" s="37"/>
      <c r="E20" s="38"/>
      <c r="F20" s="37"/>
      <c r="G20" s="37"/>
      <c r="H20" s="37"/>
      <c r="I20" s="37"/>
      <c r="J20" s="37"/>
    </row>
    <row r="21" customFormat="false" ht="15" hidden="false" customHeight="false" outlineLevel="0" collapsed="false">
      <c r="B21" s="36"/>
      <c r="C21" s="37"/>
      <c r="D21" s="37"/>
      <c r="E21" s="38"/>
      <c r="F21" s="37"/>
      <c r="G21" s="37"/>
      <c r="H21" s="37"/>
      <c r="I21" s="37"/>
      <c r="J21" s="37"/>
    </row>
    <row r="22" customFormat="false" ht="15" hidden="false" customHeight="false" outlineLevel="0" collapsed="false">
      <c r="B22" s="36"/>
      <c r="C22" s="37"/>
      <c r="D22" s="37"/>
      <c r="E22" s="38"/>
      <c r="F22" s="37"/>
      <c r="G22" s="37"/>
      <c r="H22" s="37"/>
      <c r="I22" s="37"/>
      <c r="J22" s="37"/>
    </row>
    <row r="23" customFormat="false" ht="15" hidden="false" customHeight="false" outlineLevel="0" collapsed="false">
      <c r="B23" s="36"/>
      <c r="C23" s="37"/>
      <c r="D23" s="37"/>
      <c r="E23" s="38"/>
      <c r="F23" s="37"/>
      <c r="G23" s="37"/>
      <c r="H23" s="37"/>
      <c r="I23" s="37"/>
      <c r="J23" s="37"/>
    </row>
    <row r="24" customFormat="false" ht="15" hidden="false" customHeight="false" outlineLevel="0" collapsed="false">
      <c r="B24" s="36"/>
      <c r="C24" s="37"/>
      <c r="D24" s="37"/>
      <c r="E24" s="38"/>
      <c r="F24" s="37"/>
      <c r="G24" s="37"/>
      <c r="H24" s="37"/>
      <c r="I24" s="37"/>
      <c r="J24" s="37"/>
    </row>
    <row r="25" customFormat="false" ht="15" hidden="false" customHeight="false" outlineLevel="0" collapsed="false">
      <c r="B25" s="36"/>
      <c r="C25" s="37"/>
      <c r="D25" s="37"/>
      <c r="E25" s="38"/>
      <c r="F25" s="37"/>
      <c r="G25" s="37"/>
      <c r="H25" s="37"/>
      <c r="I25" s="37"/>
      <c r="J25" s="37"/>
    </row>
    <row r="26" customFormat="false" ht="15" hidden="false" customHeight="false" outlineLevel="0" collapsed="false">
      <c r="B26" s="36"/>
      <c r="C26" s="37"/>
      <c r="D26" s="37"/>
      <c r="E26" s="38"/>
      <c r="F26" s="37"/>
      <c r="G26" s="37"/>
      <c r="H26" s="37"/>
      <c r="I26" s="37"/>
      <c r="J26" s="37"/>
    </row>
    <row r="27" customFormat="false" ht="15" hidden="false" customHeight="false" outlineLevel="0" collapsed="false">
      <c r="B27" s="36"/>
      <c r="C27" s="37"/>
      <c r="D27" s="37"/>
      <c r="E27" s="38"/>
      <c r="F27" s="37"/>
      <c r="G27" s="37"/>
      <c r="H27" s="37"/>
      <c r="I27" s="37"/>
      <c r="J27" s="37"/>
    </row>
    <row r="28" customFormat="false" ht="15" hidden="false" customHeight="false" outlineLevel="0" collapsed="false">
      <c r="B28" s="36"/>
      <c r="C28" s="37"/>
      <c r="D28" s="37"/>
      <c r="E28" s="38"/>
      <c r="F28" s="37"/>
      <c r="G28" s="37"/>
      <c r="H28" s="37"/>
      <c r="I28" s="37"/>
      <c r="J28" s="37"/>
    </row>
    <row r="29" customFormat="false" ht="15" hidden="false" customHeight="false" outlineLevel="0" collapsed="false">
      <c r="B29" s="36"/>
      <c r="C29" s="37"/>
      <c r="D29" s="37"/>
      <c r="E29" s="38"/>
      <c r="F29" s="37"/>
      <c r="G29" s="37"/>
      <c r="H29" s="37"/>
      <c r="I29" s="37"/>
      <c r="J29" s="37"/>
    </row>
    <row r="30" customFormat="false" ht="15" hidden="false" customHeight="false" outlineLevel="0" collapsed="false">
      <c r="B30" s="36"/>
      <c r="C30" s="37"/>
      <c r="D30" s="37"/>
      <c r="E30" s="38"/>
      <c r="F30" s="37"/>
      <c r="G30" s="37"/>
      <c r="H30" s="37"/>
      <c r="I30" s="37"/>
      <c r="J30" s="37"/>
    </row>
    <row r="31" customFormat="false" ht="15" hidden="false" customHeight="false" outlineLevel="0" collapsed="false">
      <c r="B31" s="36"/>
      <c r="C31" s="37"/>
      <c r="D31" s="37"/>
      <c r="E31" s="38"/>
      <c r="F31" s="37"/>
      <c r="G31" s="37"/>
      <c r="H31" s="37"/>
      <c r="I31" s="37"/>
      <c r="J31" s="37"/>
    </row>
    <row r="32" customFormat="false" ht="15" hidden="false" customHeight="false" outlineLevel="0" collapsed="false">
      <c r="B32" s="36"/>
      <c r="C32" s="37"/>
      <c r="D32" s="37"/>
      <c r="E32" s="38"/>
      <c r="F32" s="37"/>
      <c r="G32" s="37"/>
      <c r="H32" s="37"/>
      <c r="I32" s="37"/>
      <c r="J32" s="37"/>
    </row>
    <row r="33" customFormat="false" ht="15" hidden="false" customHeight="false" outlineLevel="0" collapsed="false">
      <c r="B33" s="36"/>
      <c r="C33" s="37"/>
      <c r="D33" s="37"/>
      <c r="E33" s="38"/>
      <c r="F33" s="37"/>
      <c r="G33" s="37"/>
      <c r="H33" s="37"/>
      <c r="I33" s="37"/>
      <c r="J33" s="37"/>
    </row>
    <row r="34" customFormat="false" ht="15" hidden="false" customHeight="false" outlineLevel="0" collapsed="false">
      <c r="B34" s="36"/>
      <c r="C34" s="37"/>
      <c r="D34" s="37"/>
      <c r="E34" s="38"/>
      <c r="F34" s="37"/>
      <c r="G34" s="37"/>
      <c r="H34" s="37"/>
      <c r="I34" s="37"/>
      <c r="J34" s="37"/>
    </row>
    <row r="35" customFormat="false" ht="15" hidden="false" customHeight="false" outlineLevel="0" collapsed="false">
      <c r="B35" s="36"/>
      <c r="C35" s="37"/>
      <c r="D35" s="37"/>
      <c r="E35" s="38"/>
      <c r="F35" s="37"/>
      <c r="G35" s="37"/>
      <c r="H35" s="37"/>
      <c r="I35" s="37"/>
      <c r="J35" s="37"/>
    </row>
    <row r="39" customFormat="false" ht="15" hidden="false" customHeight="false" outlineLevel="0" collapsed="false">
      <c r="B39" s="7" t="s">
        <v>212</v>
      </c>
    </row>
    <row r="40" customFormat="false" ht="15" hidden="false" customHeight="false" outlineLevel="0" collapsed="false">
      <c r="B40" s="6" t="s">
        <v>213</v>
      </c>
      <c r="D40" s="4" t="n">
        <f aca="false">COUNTA(C6:C35)</f>
        <v>0</v>
      </c>
    </row>
    <row r="41" customFormat="false" ht="15" hidden="false" customHeight="false" outlineLevel="0" collapsed="false">
      <c r="B41" s="6" t="s">
        <v>214</v>
      </c>
      <c r="D41" s="4" t="n">
        <f aca="false">COUNTIF(H6:H35,"예")</f>
        <v>0</v>
      </c>
    </row>
    <row r="42" customFormat="false" ht="15" hidden="false" customHeight="false" outlineLevel="0" collapsed="false">
      <c r="B42" s="6" t="s">
        <v>215</v>
      </c>
      <c r="D42" s="4" t="n">
        <f aca="false">COUNTIF(I6:I35,"낙찰")</f>
        <v>0</v>
      </c>
    </row>
    <row r="43" customFormat="false" ht="15" hidden="false" customHeight="false" outlineLevel="0" collapsed="false">
      <c r="B43" s="6" t="s">
        <v>216</v>
      </c>
      <c r="D43" s="39" t="str">
        <f aca="false">IF(COUNTIF(I6:I35,"낙찰")+COUNTIF(I6:I35,"탈락")=0,"판정난 건이 아직 없습니다",COUNTIF(I6:I35,"낙찰")/(COUNTIF(I6:I35,"낙찰")+COUNTIF(I6:I35,"탈락")))</f>
        <v>판정난 건이 아직 없습니다</v>
      </c>
    </row>
    <row r="44" customFormat="false" ht="15" hidden="false" customHeight="false" outlineLevel="0" collapsed="false">
      <c r="B44" s="6" t="s">
        <v>217</v>
      </c>
      <c r="D44" s="27" t="str">
        <f aca="false">IF(COUNTIF(I6:I35,"낙찰")=0,"낙찰 기록이 아직 없습니다",AVERAGEIF(I6:I35,"낙찰",F6:F35))</f>
        <v>낙찰 기록이 아직 없습니다</v>
      </c>
    </row>
    <row r="45" customFormat="false" ht="15" hidden="false" customHeight="false" outlineLevel="0" collapsed="false">
      <c r="B45" s="6" t="s">
        <v>218</v>
      </c>
      <c r="D45" s="27" t="str">
        <f aca="false">IF(COUNTIF(I6:I35,"탈락")=0,"탈락 기록이 아직 없습니다",AVERAGEIF(I6:I35,"탈락",F6:F35))</f>
        <v>탈락 기록이 아직 없습니다</v>
      </c>
    </row>
    <row r="47" customFormat="false" ht="15" hidden="false" customHeight="false" outlineLevel="0" collapsed="false">
      <c r="B47" s="7" t="s">
        <v>219</v>
      </c>
    </row>
    <row r="48" customFormat="false" ht="43.5" hidden="false" customHeight="true" outlineLevel="0" collapsed="false">
      <c r="C48" s="31" t="s">
        <v>220</v>
      </c>
      <c r="D48" s="31"/>
      <c r="E48" s="31"/>
      <c r="F48" s="31"/>
      <c r="G48" s="31"/>
      <c r="H48" s="31"/>
      <c r="I48" s="31"/>
      <c r="J48" s="31"/>
    </row>
    <row r="52" customFormat="false" ht="15" hidden="false" customHeight="false" outlineLevel="0" collapsed="false">
      <c r="B52" s="9" t="s">
        <v>36</v>
      </c>
    </row>
  </sheetData>
  <mergeCells count="1">
    <mergeCell ref="C48:J48"/>
  </mergeCells>
  <dataValidations count="3">
    <dataValidation allowBlank="true" errorStyle="stop" operator="between" showDropDown="false" showErrorMessage="false" showInputMessage="false" sqref="G5:G35" type="list">
      <formula1>"참여,조건부,포기"</formula1>
      <formula2>0</formula2>
    </dataValidation>
    <dataValidation allowBlank="true" errorStyle="stop" operator="between" showDropDown="false" showErrorMessage="false" showInputMessage="false" sqref="H5:H35" type="list">
      <formula1>"예,아니오"</formula1>
      <formula2>0</formula2>
    </dataValidation>
    <dataValidation allowBlank="true" errorStyle="stop" operator="between" showDropDown="false" showErrorMessage="false" showInputMessage="false" sqref="I5:I35" type="list">
      <formula1>"낙찰,탈락,진행중,미참여"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2026-09-03T12:21:40Z</dcterms:created>
  <dc:creator>openpyxl</dc:creator>
  <dc:description/>
  <dc:language>en-US</dc:language>
  <cp:lastModifiedBy/>
  <dcterms:modified xsi:type="dcterms:W3CDTF">2026-09-03T12:21:40Z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