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안내" sheetId="2" state="visible" r:id="rId4"/>
    <sheet name="평가표 역산" sheetId="3" state="visible" r:id="rId5"/>
    <sheet name="목차 골격" sheetId="4" state="visible" r:id="rId6"/>
    <sheet name="발표 대본" sheetId="5" state="visible" r:id="rId7"/>
    <sheet name="예상 질문" sheetId="6" state="visible" r:id="rId8"/>
    <sheet name="감점 사유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<sst xmlns="http://schemas.openxmlformats.org/spreadsheetml/2006/main" count="350" uniqueCount="271">
  <si>
    <t xml:space="preserve">사용법</t>
  </si>
  <si>
    <r>
      <rPr>
        <i val="true"/>
        <sz val="9"/>
        <color rgb="FF6B6B70"/>
        <rFont val="Arial"/>
        <family val="0"/>
        <charset val="1"/>
      </rPr>
      <t xml:space="preserve">K-01 </t>
    </r>
    <r>
      <rPr>
        <i val="true"/>
        <sz val="9"/>
        <color rgb="FF6B6B70"/>
        <rFont val="Noto Sans CJK SC"/>
        <family val="2"/>
      </rPr>
      <t xml:space="preserve">공공 입찰 제안서 구조 팩 </t>
    </r>
    <r>
      <rPr>
        <i val="true"/>
        <sz val="9"/>
        <color rgb="FF6B6B70"/>
        <rFont val="Arial"/>
        <family val="0"/>
        <charset val="1"/>
      </rPr>
      <t xml:space="preserve">· younsubjung.com </t>
    </r>
    <r>
      <rPr>
        <i val="true"/>
        <sz val="9"/>
        <color rgb="FF6B6B70"/>
        <rFont val="Noto Sans CJK SC"/>
        <family val="2"/>
      </rPr>
      <t xml:space="preserve">자료실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무료</t>
    </r>
  </si>
  <si>
    <r>
      <rPr>
        <b val="true"/>
        <sz val="12"/>
        <color rgb="FF111114"/>
        <rFont val="Arial"/>
        <family val="0"/>
        <charset val="1"/>
      </rPr>
      <t xml:space="preserve">0 · </t>
    </r>
    <r>
      <rPr>
        <b val="true"/>
        <sz val="12"/>
        <color rgb="FF111114"/>
        <rFont val="Noto Sans CJK SC"/>
        <family val="2"/>
      </rPr>
      <t xml:space="preserve">이 시트를 쓰는 순서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</si>
  <si>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「평가표 역산」 탭에 공고문의 배점표를 그대로 옮겨 적습니다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이 시트에서 가장 중요한 작업입니다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</si>
  <si>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옮겨 적으면 항목별로 몇 쪽을 써야 하는지 자동으로 나옵니다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배점 </t>
    </r>
    <r>
      <rPr>
        <sz val="10"/>
        <color rgb="FF111114"/>
        <rFont val="Arial"/>
        <family val="0"/>
        <charset val="1"/>
      </rPr>
      <t xml:space="preserve">20</t>
    </r>
    <r>
      <rPr>
        <sz val="10"/>
        <color rgb="FF111114"/>
        <rFont val="Noto Sans CJK SC"/>
        <family val="2"/>
      </rPr>
      <t xml:space="preserve">점짜리에 </t>
    </r>
    <r>
      <rPr>
        <sz val="10"/>
        <color rgb="FF111114"/>
        <rFont val="Arial"/>
        <family val="0"/>
        <charset val="1"/>
      </rPr>
      <t xml:space="preserve">2</t>
    </r>
    <r>
      <rPr>
        <sz val="10"/>
        <color rgb="FF111114"/>
        <rFont val="Noto Sans CJK SC"/>
        <family val="2"/>
      </rPr>
      <t xml:space="preserve">쪽 쓰고 </t>
    </r>
    <r>
      <rPr>
        <sz val="10"/>
        <color rgb="FF111114"/>
        <rFont val="Arial"/>
        <family val="0"/>
        <charset val="1"/>
      </rPr>
      <t xml:space="preserve">5</t>
    </r>
    <r>
      <rPr>
        <sz val="10"/>
        <color rgb="FF111114"/>
        <rFont val="Noto Sans CJK SC"/>
        <family val="2"/>
      </rPr>
      <t xml:space="preserve">점짜리에 </t>
    </r>
    <r>
      <rPr>
        <sz val="10"/>
        <color rgb="FF111114"/>
        <rFont val="Arial"/>
        <family val="0"/>
        <charset val="1"/>
      </rPr>
      <t xml:space="preserve">8</t>
    </r>
    <r>
      <rPr>
        <sz val="10"/>
        <color rgb="FF111114"/>
        <rFont val="Noto Sans CJK SC"/>
        <family val="2"/>
      </rPr>
      <t xml:space="preserve">쪽 쓰는 일이 없어집니다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</si>
  <si>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「목차 골격」 탭에서 배정된 쪽수를 목차에 붙입니다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</si>
  <si>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「발표 대본」 탭은 </t>
    </r>
    <r>
      <rPr>
        <sz val="10"/>
        <color rgb="FF111114"/>
        <rFont val="Arial"/>
        <family val="0"/>
        <charset val="1"/>
      </rPr>
      <t xml:space="preserve">8</t>
    </r>
    <r>
      <rPr>
        <sz val="10"/>
        <color rgb="FF111114"/>
        <rFont val="Noto Sans CJK SC"/>
        <family val="2"/>
      </rPr>
      <t xml:space="preserve">분 기준입니다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시간을 넣으면 합계가 자동으로 검산됩니다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</si>
  <si>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「예상 질문」과 「감점 사유」는 제안서를 다 쓴 뒤에 돌리십시오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</si>
  <si>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참여 여부 판단은 이 시트가 아니라 </t>
    </r>
    <r>
      <rPr>
        <sz val="10"/>
        <color rgb="FF111114"/>
        <rFont val="Arial"/>
        <family val="0"/>
        <charset val="1"/>
      </rPr>
      <t xml:space="preserve">K-02(</t>
    </r>
    <r>
      <rPr>
        <sz val="10"/>
        <color rgb="FF111114"/>
        <rFont val="Noto Sans CJK SC"/>
        <family val="2"/>
      </rPr>
      <t xml:space="preserve">입찰 참여 판단 체크리스트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들어갈지부터 정하고 오십시오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</si>
  <si>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1 · </t>
    </r>
    <r>
      <rPr>
        <b val="true"/>
        <sz val="12"/>
        <color rgb="FF111114"/>
        <rFont val="Noto Sans CJK SC"/>
        <family val="2"/>
      </rPr>
      <t xml:space="preserve">엑셀로 쓰실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</si>
  <si>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파일을 그대로 열면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엑셀 </t>
    </r>
    <r>
      <rPr>
        <sz val="10"/>
        <color rgb="FF111114"/>
        <rFont val="Arial"/>
        <family val="0"/>
        <charset val="1"/>
      </rPr>
      <t xml:space="preserve">2016 </t>
    </r>
    <r>
      <rPr>
        <sz val="10"/>
        <color rgb="FF111114"/>
        <rFont val="Noto Sans CJK SC"/>
        <family val="2"/>
      </rPr>
      <t xml:space="preserve">이상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한셀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넘버스 모두 열립니다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</si>
  <si>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파란 글자 칸만 고치십시오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검은 글자는 수식이라 지우면 계산이 깨집니다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</si>
  <si>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쓰기 전에 파일을 하나 복사해 두시는 편이 안전합니다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</si>
  <si>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2 · </t>
    </r>
    <r>
      <rPr>
        <b val="true"/>
        <sz val="12"/>
        <color rgb="FF111114"/>
        <rFont val="Noto Sans CJK SC"/>
        <family val="2"/>
      </rPr>
      <t xml:space="preserve">구글 스프레드시트로 옮기는 법</t>
    </r>
  </si>
  <si>
    <r>
      <rPr>
        <sz val="10"/>
        <color rgb="FF111114"/>
        <rFont val="Noto Sans CJK SC"/>
        <family val="2"/>
      </rPr>
      <t xml:space="preserve">팀과 같이 보시려면 이쪽을 권합니다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두 가지 방법이 있습니다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</si>
  <si>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A — </t>
    </r>
    <r>
      <rPr>
        <b val="true"/>
        <sz val="10"/>
        <color rgb="FF111114"/>
        <rFont val="Noto Sans CJK SC"/>
        <family val="2"/>
      </rPr>
      <t xml:space="preserve">드라이브에 올리기</t>
    </r>
  </si>
  <si>
    <r>
      <rPr>
        <sz val="10"/>
        <color rgb="FF111114"/>
        <rFont val="Noto Sans CJK SC"/>
        <family val="2"/>
      </rPr>
      <t xml:space="preserve">① 드라이브</t>
    </r>
    <r>
      <rPr>
        <sz val="10"/>
        <color rgb="FF111114"/>
        <rFont val="Arial"/>
        <family val="0"/>
        <charset val="1"/>
      </rPr>
      <t xml:space="preserve">(drive.google.com) </t>
    </r>
    <r>
      <rPr>
        <sz val="10"/>
        <color rgb="FF111114"/>
        <rFont val="Noto Sans CJK SC"/>
        <family val="2"/>
      </rPr>
      <t xml:space="preserve">접속 → 왼쪽 위 「</t>
    </r>
    <r>
      <rPr>
        <sz val="10"/>
        <color rgb="FF111114"/>
        <rFont val="Arial"/>
        <family val="0"/>
        <charset val="1"/>
      </rPr>
      <t xml:space="preserve">+ </t>
    </r>
    <r>
      <rPr>
        <sz val="10"/>
        <color rgb="FF111114"/>
        <rFont val="Noto Sans CJK SC"/>
        <family val="2"/>
      </rPr>
      <t xml:space="preserve">새로 만들기」 → 「파일 업로드」</t>
    </r>
  </si>
  <si>
    <r>
      <rPr>
        <sz val="10"/>
        <color rgb="FF111114"/>
        <rFont val="Noto Sans CJK SC"/>
        <family val="2"/>
      </rPr>
      <t xml:space="preserve">② 올라간 파일을 오른쪽 클릭 → 「연결 프로그램」 → 「</t>
    </r>
    <r>
      <rPr>
        <sz val="10"/>
        <color rgb="FF111114"/>
        <rFont val="Arial"/>
        <family val="0"/>
        <charset val="1"/>
      </rPr>
      <t xml:space="preserve">Google </t>
    </r>
    <r>
      <rPr>
        <sz val="10"/>
        <color rgb="FF111114"/>
        <rFont val="Noto Sans CJK SC"/>
        <family val="2"/>
      </rPr>
      <t xml:space="preserve">스프레드시트」</t>
    </r>
  </si>
  <si>
    <r>
      <rPr>
        <sz val="10"/>
        <color rgb="FF111114"/>
        <rFont val="Noto Sans CJK SC"/>
        <family val="2"/>
      </rPr>
      <t xml:space="preserve">③ 새 구글 시트가 만들어집니다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원본 </t>
    </r>
    <r>
      <rPr>
        <sz val="10"/>
        <color rgb="FF111114"/>
        <rFont val="Arial"/>
        <family val="0"/>
        <charset val="1"/>
      </rPr>
      <t xml:space="preserve">xlsx </t>
    </r>
    <r>
      <rPr>
        <sz val="10"/>
        <color rgb="FF111114"/>
        <rFont val="Noto Sans CJK SC"/>
        <family val="2"/>
      </rPr>
      <t xml:space="preserve">는 그대로 남습니다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</si>
  <si>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B — </t>
    </r>
    <r>
      <rPr>
        <b val="true"/>
        <sz val="10"/>
        <color rgb="FF111114"/>
        <rFont val="Noto Sans CJK SC"/>
        <family val="2"/>
      </rPr>
      <t xml:space="preserve">시트에서 가져오기</t>
    </r>
  </si>
  <si>
    <t xml:space="preserve">① 빈 구글 스프레드시트를 하나 만듭니다</t>
  </si>
  <si>
    <t xml:space="preserve">② 「파일」 → 「가져오기」 → 「업로드」 탭에서 이 파일을 올립니다</t>
  </si>
  <si>
    <t xml:space="preserve">③ 「가져오기 위치」에서 「새 시트 삽입」을 고르면 탭이 그대로 붙습니다</t>
  </si>
  <si>
    <r>
      <rPr>
        <b val="true"/>
        <sz val="12"/>
        <color rgb="FF111114"/>
        <rFont val="Arial"/>
        <family val="0"/>
        <charset val="1"/>
      </rPr>
      <t xml:space="preserve">3 · </t>
    </r>
    <r>
      <rPr>
        <b val="true"/>
        <sz val="12"/>
        <color rgb="FF111114"/>
        <rFont val="Noto Sans CJK SC"/>
        <family val="2"/>
      </rPr>
      <t xml:space="preserve">옮길 때 달라지는 것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</si>
  <si>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수식은 그대로 넘어갑니다</t>
    </r>
    <r>
      <rPr>
        <sz val="10"/>
        <color rgb="FF111114"/>
        <rFont val="Arial"/>
        <family val="0"/>
        <charset val="1"/>
      </rPr>
      <t xml:space="preserve">. SUM · IF · COUNTIF · INDEX · MATCH · LARGE </t>
    </r>
    <r>
      <rPr>
        <sz val="10"/>
        <color rgb="FF111114"/>
        <rFont val="Noto Sans CJK SC"/>
        <family val="2"/>
      </rPr>
      <t xml:space="preserve">는 구글 시트에서도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</si>
  <si>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원」처럼 원 표시가 붙은 서식은 「₩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」 형태로 바뀔 수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숫자는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</si>
  <si>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드롭다운은 대부분 유지됩니다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안 보이면 「데이터 → 데이터 확인」에서 다시 걸어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</si>
  <si>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4 · </t>
    </r>
    <r>
      <rPr>
        <b val="true"/>
        <sz val="12"/>
        <color rgb="FF111114"/>
        <rFont val="Noto Sans CJK SC"/>
        <family val="2"/>
      </rPr>
      <t xml:space="preserve">팀과 같이 쓸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</si>
  <si>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구글 시트 오른쪽 위 「공유」 → 사람을 이메일로 추가하는 방식을 권합니다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</si>
  <si>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「링크가 있는 모든 사용자」로 열어 두면 주소만 알면 누구나 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급여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지분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내부 판단이 든 시트는 이렇게 열지 마십시오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</si>
  <si>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여러 명이 고치는 시트는 「파일 → 버전 기록」을 봐 두면 누가 언제 바꿨는지 남습니다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</si>
  <si>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5 · </t>
    </r>
    <r>
      <rPr>
        <b val="true"/>
        <sz val="12"/>
        <color rgb="FF111114"/>
        <rFont val="Noto Sans CJK SC"/>
        <family val="2"/>
      </rPr>
      <t xml:space="preserve">막혔을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</si>
  <si>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결과가 안 나오면 파란 칸이 비어 있는지 먼저 보십시오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대부분 입력이 빠진 것입니다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</si>
  <si>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0</t>
    </r>
    <r>
      <rPr>
        <sz val="10"/>
        <color rgb="FF111114"/>
        <rFont val="Noto Sans CJK SC"/>
        <family val="2"/>
      </rPr>
      <t xml:space="preserve">으로 나눔」 오류가 뜨면 나누는 값이 </t>
    </r>
    <r>
      <rPr>
        <sz val="10"/>
        <color rgb="FF111114"/>
        <rFont val="Arial"/>
        <family val="0"/>
        <charset val="1"/>
      </rPr>
      <t xml:space="preserve">0 </t>
    </r>
    <r>
      <rPr>
        <sz val="10"/>
        <color rgb="FF111114"/>
        <rFont val="Noto Sans CJK SC"/>
        <family val="2"/>
      </rPr>
      <t xml:space="preserve">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해당 입력 칸을 채우면 사라집니다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</si>
  <si>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수식을 잘못 지웠으면 파일을 다시 받으십시오</t>
    </r>
    <r>
      <rPr>
        <sz val="10"/>
        <color rgb="FF111114"/>
        <rFont val="Arial"/>
        <family val="0"/>
        <charset val="1"/>
      </rPr>
      <t xml:space="preserve">. younsubjung.com/kit </t>
    </r>
    <r>
      <rPr>
        <sz val="10"/>
        <color rgb="FF111114"/>
        <rFont val="Noto Sans CJK SC"/>
        <family val="2"/>
      </rPr>
      <t xml:space="preserve">에 늘 있습니다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</si>
  <si>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쓰는 범위</t>
  </si>
  <si>
    <r>
      <rPr>
        <sz val="10"/>
        <color rgb="FF111114"/>
        <rFont val="Noto Sans CJK SC"/>
        <family val="2"/>
      </rPr>
      <t xml:space="preserve">무료로 배포합니다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회사 안에서 자유롭게 쓰시고 고치셔도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다만 이 파일 자체를 재판매하거나 본인이 만든 것처럼 배포하지는 말아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</si>
  <si>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정윤섭 </t>
    </r>
    <r>
      <rPr>
        <i val="true"/>
        <sz val="9"/>
        <color rgb="FF6B6B70"/>
        <rFont val="Arial"/>
        <family val="0"/>
        <charset val="1"/>
      </rPr>
      <t xml:space="preserve">· younsubjung.com</t>
    </r>
  </si>
  <si>
    <t xml:space="preserve">제안서는 읽히는 게 아니라 채점됩니다</t>
  </si>
  <si>
    <r>
      <rPr>
        <i val="true"/>
        <sz val="9"/>
        <color rgb="FF6B6B70"/>
        <rFont val="Noto Sans CJK SC"/>
        <family val="2"/>
      </rPr>
      <t xml:space="preserve">심사위원은 배점표를 손에 들고 항목을 찾아 다닙니다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</si>
  <si>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심사장에서 제안서 한 권에 주어지는 시간은 길지 않습니다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처음부터 끝까지 읽는 사람은 거의 없습니다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</si>
  <si>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대신 배점표의 항목 이름을 들고 목차에서 그 부분을 찾아 넘깁니다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못 찾으면 그 항목은 낮게 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</si>
  <si>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그래서 목차의 이름을 배점표의 항목 이름과 같게 쓰는 것만으로도 점수가 달라집니다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</si>
  <si>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그리고 배점 비중과 분량 비중이 어긋나면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힘을 준 곳에서 점수가 안 나옵니다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</si>
  <si>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이 시트가 하는 일</t>
  </si>
  <si>
    <t xml:space="preserve">평가표를 역산한다</t>
  </si>
  <si>
    <t xml:space="preserve">공고문 배점표를 옮겨 적으면 항목별 배정 쪽수가 나옵니다</t>
  </si>
  <si>
    <t xml:space="preserve">목차를 배점표에 맞춘다</t>
  </si>
  <si>
    <t xml:space="preserve">심사위원이 찾는 이름으로 목차를 씁니다</t>
  </si>
  <si>
    <r>
      <rPr>
        <b val="true"/>
        <sz val="10"/>
        <color rgb="FF111114"/>
        <rFont val="Noto Sans CJK SC"/>
        <family val="2"/>
      </rPr>
      <t xml:space="preserve">발표 </t>
    </r>
    <r>
      <rPr>
        <b val="true"/>
        <sz val="10"/>
        <color rgb="FF111114"/>
        <rFont val="Arial"/>
        <family val="0"/>
        <charset val="1"/>
      </rPr>
      <t xml:space="preserve">8</t>
    </r>
    <r>
      <rPr>
        <b val="true"/>
        <sz val="10"/>
        <color rgb="FF111114"/>
        <rFont val="Noto Sans CJK SC"/>
        <family val="2"/>
      </rPr>
      <t xml:space="preserve">분을 설계한다</t>
    </r>
  </si>
  <si>
    <r>
      <rPr>
        <sz val="10"/>
        <color rgb="FF111114"/>
        <rFont val="Noto Sans CJK SC"/>
        <family val="2"/>
      </rPr>
      <t xml:space="preserve">구간별 시간과 첫 </t>
    </r>
    <r>
      <rPr>
        <sz val="10"/>
        <color rgb="FF111114"/>
        <rFont val="Arial"/>
        <family val="0"/>
        <charset val="1"/>
      </rPr>
      <t xml:space="preserve">60</t>
    </r>
    <r>
      <rPr>
        <sz val="10"/>
        <color rgb="FF111114"/>
        <rFont val="Noto Sans CJK SC"/>
        <family val="2"/>
      </rPr>
      <t xml:space="preserve">초 문장을 미리 정합니다</t>
    </r>
  </si>
  <si>
    <t xml:space="preserve">떨어질 이유를 먼저 지운다</t>
  </si>
  <si>
    <r>
      <rPr>
        <sz val="10"/>
        <color rgb="FF111114"/>
        <rFont val="Noto Sans CJK SC"/>
        <family val="2"/>
      </rPr>
      <t xml:space="preserve">감점 사유 </t>
    </r>
    <r>
      <rPr>
        <sz val="10"/>
        <color rgb="FF111114"/>
        <rFont val="Arial"/>
        <family val="0"/>
        <charset val="1"/>
      </rPr>
      <t xml:space="preserve">18</t>
    </r>
    <r>
      <rPr>
        <sz val="10"/>
        <color rgb="FF111114"/>
        <rFont val="Noto Sans CJK SC"/>
        <family val="2"/>
      </rPr>
      <t xml:space="preserve">가지와 예상 질문 </t>
    </r>
    <r>
      <rPr>
        <sz val="10"/>
        <color rgb="FF111114"/>
        <rFont val="Arial"/>
        <family val="0"/>
        <charset val="1"/>
      </rPr>
      <t xml:space="preserve">15</t>
    </r>
    <r>
      <rPr>
        <sz val="10"/>
        <color rgb="FF111114"/>
        <rFont val="Noto Sans CJK SC"/>
        <family val="2"/>
      </rPr>
      <t xml:space="preserve">개</t>
    </r>
  </si>
  <si>
    <t xml:space="preserve">선을 그어 둔 것</t>
  </si>
  <si>
    <r>
      <rPr>
        <sz val="10"/>
        <color rgb="FF111114"/>
        <rFont val="Noto Sans CJK SC"/>
        <family val="2"/>
      </rPr>
      <t xml:space="preserve">실제 수주 제안서 원본은 싣지 않습니다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발주기관과의 계약상 공개할 수 없고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베껴 낸 제안서는 심사석에서 금방 보입니다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이 시트에는 구조와 판단 기준만 담았습니다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그리고 제안서 작성 대행은 하지 않습니다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</si>
  <si>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칸 색 안내</t>
  </si>
  <si>
    <t xml:space="preserve">파란 글자</t>
  </si>
  <si>
    <r>
      <rPr>
        <sz val="10"/>
        <color rgb="FF111114"/>
        <rFont val="Noto Sans CJK SC"/>
        <family val="2"/>
      </rPr>
      <t xml:space="preserve">직접 넣는 숫자입니다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여기만 고치십시오</t>
    </r>
    <r>
      <rPr>
        <sz val="10"/>
        <color rgb="FF111114"/>
        <rFont val="Arial"/>
        <family val="0"/>
        <charset val="1"/>
      </rPr>
      <t xml:space="preserve">.</t>
    </r>
  </si>
  <si>
    <t xml:space="preserve">검은 글자</t>
  </si>
  <si>
    <r>
      <rPr>
        <sz val="10"/>
        <color rgb="FF111114"/>
        <rFont val="Noto Sans CJK SC"/>
        <family val="2"/>
      </rPr>
      <t xml:space="preserve">수식입니다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건드리면 계산이 깨집니다</t>
    </r>
    <r>
      <rPr>
        <sz val="10"/>
        <color rgb="FF111114"/>
        <rFont val="Arial"/>
        <family val="0"/>
        <charset val="1"/>
      </rPr>
      <t xml:space="preserve">.</t>
    </r>
  </si>
  <si>
    <t xml:space="preserve">초록 글자</t>
  </si>
  <si>
    <r>
      <rPr>
        <sz val="10"/>
        <color rgb="FF111114"/>
        <rFont val="Noto Sans CJK SC"/>
        <family val="2"/>
      </rPr>
      <t xml:space="preserve">다른 탭에서 가져온 값입니다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</si>
  <si>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노란 칸</t>
  </si>
  <si>
    <r>
      <rPr>
        <sz val="10"/>
        <color rgb="FF111114"/>
        <rFont val="Noto Sans CJK SC"/>
        <family val="2"/>
      </rPr>
      <t xml:space="preserve">반드시 채워야 하는 칸입니다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</si>
  <si>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이 시트는 구조와 판단 기준을 정리한 것입니다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제안서 작성 대행은 하지 않습니다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</si>
  <si>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평가표 역산</t>
  </si>
  <si>
    <r>
      <rPr>
        <i val="true"/>
        <sz val="9"/>
        <color rgb="FF6B6B70"/>
        <rFont val="Noto Sans CJK SC"/>
        <family val="2"/>
      </rPr>
      <t xml:space="preserve">공고문의 배점표를 그대로 옮겨 적으십시오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항목 이름도 공고문 그대로 쓰십시오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</si>
  <si>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b val="true"/>
        <sz val="10"/>
        <color rgb="FF111114"/>
        <rFont val="Noto Sans CJK SC"/>
        <family val="2"/>
      </rPr>
      <t xml:space="preserve">제안서 총 분량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쪽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</si>
  <si>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공고문 제한 쪽수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제한이 없으면 </t>
    </r>
    <r>
      <rPr>
        <i val="true"/>
        <sz val="9"/>
        <color rgb="FF6B6B70"/>
        <rFont val="Arial"/>
        <family val="0"/>
        <charset val="1"/>
      </rPr>
      <t xml:space="preserve">40</t>
    </r>
    <r>
      <rPr>
        <i val="true"/>
        <sz val="9"/>
        <color rgb="FF6B6B70"/>
        <rFont val="Noto Sans CJK SC"/>
        <family val="2"/>
      </rPr>
      <t xml:space="preserve">쪽 안쪽을 권합니다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</si>
  <si>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번호</t>
  </si>
  <si>
    <r>
      <rPr>
        <b val="true"/>
        <sz val="10"/>
        <color rgb="FF111114"/>
        <rFont val="Noto Sans CJK SC"/>
        <family val="2"/>
      </rPr>
      <t xml:space="preserve">평가 항목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공고문 그대로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</si>
  <si>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배점</t>
  </si>
  <si>
    <t xml:space="preserve">구분</t>
  </si>
  <si>
    <t xml:space="preserve">비중</t>
  </si>
  <si>
    <t xml:space="preserve">배정 쪽수</t>
  </si>
  <si>
    <t xml:space="preserve">우리 예상</t>
  </si>
  <si>
    <t xml:space="preserve">잃는 점수</t>
  </si>
  <si>
    <t xml:space="preserve">실제 쪽수</t>
  </si>
  <si>
    <t xml:space="preserve">이 항목에서 확인할 것</t>
  </si>
  <si>
    <t xml:space="preserve">정렬키</t>
  </si>
  <si>
    <t xml:space="preserve">사업 이해도</t>
  </si>
  <si>
    <t xml:space="preserve">정성</t>
  </si>
  <si>
    <t xml:space="preserve">과업지시서를 우리 말로 다시 쓴 문단이 있는가</t>
  </si>
  <si>
    <t xml:space="preserve">추진 전략 및 방법론</t>
  </si>
  <si>
    <t xml:space="preserve">무엇을 왜 그렇게 하는지가 그림 한 장으로 보이는가</t>
  </si>
  <si>
    <t xml:space="preserve">수행 계획 및 일정</t>
  </si>
  <si>
    <t xml:space="preserve">각 단계에 산출물과 완료 판정 기준이 붙어 있는가</t>
  </si>
  <si>
    <t xml:space="preserve">투입 인력의 적정성</t>
  </si>
  <si>
    <t xml:space="preserve">이름과 이력이 이 과업의 어느 부분과 닿는지 적었는가</t>
  </si>
  <si>
    <t xml:space="preserve">유사 사업 수행 실적</t>
  </si>
  <si>
    <t xml:space="preserve">정량</t>
  </si>
  <si>
    <t xml:space="preserve">실적증명 발급이 실제로 되는지 확인했는가</t>
  </si>
  <si>
    <t xml:space="preserve">기술 지원 및 품질관리</t>
  </si>
  <si>
    <t xml:space="preserve">문제가 생겼을 때의 절차가 적혀 있는가</t>
  </si>
  <si>
    <t xml:space="preserve">창의성 및 특화 방안</t>
  </si>
  <si>
    <t xml:space="preserve">다른 업체가 못 쓰는 내용이 하나라도 있는가</t>
  </si>
  <si>
    <r>
      <rPr>
        <sz val="10"/>
        <color rgb="FF0000FF"/>
        <rFont val="Noto Sans CJK SC"/>
        <family val="2"/>
      </rPr>
      <t xml:space="preserve">상생협력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지역 기여</t>
    </r>
  </si>
  <si>
    <t xml:space="preserve">해당 요건의 증빙이 있는가</t>
  </si>
  <si>
    <t xml:space="preserve">발표</t>
  </si>
  <si>
    <t xml:space="preserve">「발표 대본」 탭을 먼저 채우십시오</t>
  </si>
  <si>
    <t xml:space="preserve">배점 합계</t>
  </si>
  <si>
    <r>
      <rPr>
        <i val="true"/>
        <sz val="9"/>
        <color rgb="FF6B6B70"/>
        <rFont val="Arial"/>
        <family val="0"/>
        <charset val="1"/>
      </rPr>
      <t xml:space="preserve">100 </t>
    </r>
    <r>
      <rPr>
        <i val="true"/>
        <sz val="9"/>
        <color rgb="FF6B6B70"/>
        <rFont val="Noto Sans CJK SC"/>
        <family val="2"/>
      </rPr>
      <t xml:space="preserve">이 아니면 공고문을 다시 보십시오</t>
    </r>
  </si>
  <si>
    <t xml:space="preserve">정성 항목 배점</t>
  </si>
  <si>
    <t xml:space="preserve">제안서 분량은 이 항목들에만 배분합니다</t>
  </si>
  <si>
    <t xml:space="preserve">정량 항목 배점</t>
  </si>
  <si>
    <r>
      <rPr>
        <i val="true"/>
        <sz val="9"/>
        <color rgb="FF6B6B70"/>
        <rFont val="Noto Sans CJK SC"/>
        <family val="2"/>
      </rPr>
      <t xml:space="preserve">실적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재무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인증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글로 못 올립니다</t>
    </r>
  </si>
  <si>
    <t xml:space="preserve">배정 쪽수 합계</t>
  </si>
  <si>
    <t xml:space="preserve">실제 쓴 쪽수</t>
  </si>
  <si>
    <t xml:space="preserve">쪽수 차이</t>
  </si>
  <si>
    <r>
      <rPr>
        <i val="true"/>
        <sz val="9"/>
        <color rgb="FF6B6B70"/>
        <rFont val="Noto Sans CJK SC"/>
        <family val="2"/>
      </rPr>
      <t xml:space="preserve">양수면 초과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음수면 미달</t>
    </r>
  </si>
  <si>
    <r>
      <rPr>
        <b val="true"/>
        <sz val="10"/>
        <color rgb="FF111114"/>
        <rFont val="Noto Sans CJK SC"/>
        <family val="2"/>
      </rPr>
      <t xml:space="preserve">예상 총점 </t>
    </r>
    <r>
      <rPr>
        <b val="true"/>
        <sz val="10"/>
        <color rgb="FF111114"/>
        <rFont val="Arial"/>
        <family val="0"/>
        <charset val="1"/>
      </rPr>
      <t xml:space="preserve">(100</t>
    </r>
    <r>
      <rPr>
        <b val="true"/>
        <sz val="10"/>
        <color rgb="FF111114"/>
        <rFont val="Noto Sans CJK SC"/>
        <family val="2"/>
      </rPr>
      <t xml:space="preserve">점 환산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</si>
  <si>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판단</t>
  </si>
  <si>
    <t xml:space="preserve">무엇을 하라는 뜻인가</t>
  </si>
  <si>
    <t xml:space="preserve">개선 우선순위 — 잃는 점수가 큰 순서</t>
  </si>
  <si>
    <t xml:space="preserve">순위</t>
  </si>
  <si>
    <t xml:space="preserve">평가 항목</t>
  </si>
  <si>
    <t xml:space="preserve">확인할 것</t>
  </si>
  <si>
    <t xml:space="preserve">읽는 법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</si>
  <si>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「배정 쪽수」는 정성 항목의 배점 비중으로 총 분량을 나눈 값입니다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정량 항목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실적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재무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인증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에는 쪽수를 주지 않습니다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그건 글이 아니라 서류로 증명하는 것이라서요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</si>
  <si>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20</t>
    </r>
    <r>
      <rPr>
        <sz val="10"/>
        <color rgb="FF111114"/>
        <rFont val="Noto Sans CJK SC"/>
        <family val="2"/>
      </rPr>
      <t xml:space="preserve">점짜리 항목에 </t>
    </r>
    <r>
      <rPr>
        <sz val="10"/>
        <color rgb="FF111114"/>
        <rFont val="Arial"/>
        <family val="0"/>
        <charset val="1"/>
      </rPr>
      <t xml:space="preserve">4</t>
    </r>
    <r>
      <rPr>
        <sz val="10"/>
        <color rgb="FF111114"/>
        <rFont val="Noto Sans CJK SC"/>
        <family val="2"/>
      </rPr>
      <t xml:space="preserve">쪽</t>
    </r>
    <r>
      <rPr>
        <sz val="10"/>
        <color rgb="FF111114"/>
        <rFont val="Arial"/>
        <family val="0"/>
        <charset val="1"/>
      </rPr>
      <t xml:space="preserve">, 5</t>
    </r>
    <r>
      <rPr>
        <sz val="10"/>
        <color rgb="FF111114"/>
        <rFont val="Noto Sans CJK SC"/>
        <family val="2"/>
      </rPr>
      <t xml:space="preserve">점짜리에 </t>
    </r>
    <r>
      <rPr>
        <sz val="10"/>
        <color rgb="FF111114"/>
        <rFont val="Arial"/>
        <family val="0"/>
        <charset val="1"/>
      </rPr>
      <t xml:space="preserve">10</t>
    </r>
    <r>
      <rPr>
        <sz val="10"/>
        <color rgb="FF111114"/>
        <rFont val="Noto Sans CJK SC"/>
        <family val="2"/>
      </rPr>
      <t xml:space="preserve">쪽을 쓴 제안서가 실제로 많습니다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쓰기 쉬운 것을 길게 쓰기 때문입니다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</si>
  <si>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「우리 예상」은 </t>
    </r>
    <r>
      <rPr>
        <sz val="10"/>
        <color rgb="FF111114"/>
        <rFont val="Arial"/>
        <family val="0"/>
        <charset val="1"/>
      </rPr>
      <t xml:space="preserve">0~5</t>
    </r>
    <r>
      <rPr>
        <sz val="10"/>
        <color rgb="FF111114"/>
        <rFont val="Noto Sans CJK SC"/>
        <family val="2"/>
      </rPr>
      <t xml:space="preserve">로 매기십시오</t>
    </r>
    <r>
      <rPr>
        <sz val="10"/>
        <color rgb="FF111114"/>
        <rFont val="Arial"/>
        <family val="0"/>
        <charset val="1"/>
      </rPr>
      <t xml:space="preserve">. 3</t>
    </r>
    <r>
      <rPr>
        <sz val="10"/>
        <color rgb="FF111114"/>
        <rFont val="Noto Sans CJK SC"/>
        <family val="2"/>
      </rPr>
      <t xml:space="preserve">은 「썼는데 근거가 약함」입니다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후하게 주면 아무것도 안 나옵니다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</si>
  <si>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「잃는 점수」가 큰 항목부터 고치십시오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배점이 큰 곳에서 잃는 것이 가장 아깝습니다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</si>
  <si>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제안서 목차 골격</t>
  </si>
  <si>
    <r>
      <rPr>
        <i val="true"/>
        <sz val="9"/>
        <color rgb="FF6B6B70"/>
        <rFont val="Noto Sans CJK SC"/>
        <family val="2"/>
      </rPr>
      <t xml:space="preserve">장 제목을 배점표 항목 이름과 같게 쓰십시오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심사위원이 그 이름으로 찾습니다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</si>
  <si>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장</t>
  </si>
  <si>
    <r>
      <rPr>
        <b val="true"/>
        <sz val="10"/>
        <color rgb="FF111114"/>
        <rFont val="Noto Sans CJK SC"/>
        <family val="2"/>
      </rPr>
      <t xml:space="preserve">제목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배점표 항목명 그대로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</si>
  <si>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배정 쪽</t>
  </si>
  <si>
    <t xml:space="preserve">실제 쪽</t>
  </si>
  <si>
    <t xml:space="preserve">이 장에 반드시 들어갈 것</t>
  </si>
  <si>
    <t xml:space="preserve">상태</t>
  </si>
  <si>
    <r>
      <rPr>
        <sz val="10"/>
        <color rgb="FF0000FF"/>
        <rFont val="Noto Sans CJK SC"/>
        <family val="2"/>
      </rPr>
      <t xml:space="preserve">표지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목차</t>
    </r>
  </si>
  <si>
    <r>
      <rPr>
        <sz val="10"/>
        <color rgb="FF0000FF"/>
        <rFont val="Noto Sans CJK SC"/>
        <family val="2"/>
      </rPr>
      <t xml:space="preserve">앞에 배점표 순서와 같은 목차</t>
    </r>
    <r>
      <rPr>
        <sz val="10"/>
        <color rgb="FF0000FF"/>
        <rFont val="Arial"/>
        <family val="0"/>
        <charset val="1"/>
      </rPr>
      <t xml:space="preserve">. </t>
    </r>
    <r>
      <rPr>
        <sz val="10"/>
        <color rgb="FF0000FF"/>
        <rFont val="Noto Sans CJK SC"/>
        <family val="2"/>
      </rPr>
      <t xml:space="preserve">쪽번호 필수</t>
    </r>
  </si>
  <si>
    <t xml:space="preserve">아직</t>
  </si>
  <si>
    <r>
      <rPr>
        <sz val="10"/>
        <color rgb="FF0000FF"/>
        <rFont val="Noto Sans CJK SC"/>
        <family val="2"/>
      </rPr>
      <t xml:space="preserve">제안 요약 </t>
    </r>
    <r>
      <rPr>
        <sz val="10"/>
        <color rgb="FF0000FF"/>
        <rFont val="Arial"/>
        <family val="0"/>
        <charset val="1"/>
      </rPr>
      <t xml:space="preserve">(1</t>
    </r>
    <r>
      <rPr>
        <sz val="10"/>
        <color rgb="FF0000FF"/>
        <rFont val="Noto Sans CJK SC"/>
        <family val="2"/>
      </rPr>
      <t xml:space="preserve">쪽</t>
    </r>
    <r>
      <rPr>
        <sz val="10"/>
        <color rgb="FF0000FF"/>
        <rFont val="Arial"/>
        <family val="0"/>
        <charset val="1"/>
      </rPr>
      <t xml:space="preserve">)</t>
    </r>
  </si>
  <si>
    <r>
      <rPr>
        <sz val="10"/>
        <color rgb="FF0000FF"/>
        <rFont val="Noto Sans CJK SC"/>
        <family val="2"/>
      </rPr>
      <t xml:space="preserve">전체를 한 쪽으로</t>
    </r>
    <r>
      <rPr>
        <sz val="10"/>
        <color rgb="FF0000FF"/>
        <rFont val="Arial"/>
        <family val="0"/>
        <charset val="1"/>
      </rPr>
      <t xml:space="preserve">. </t>
    </r>
    <r>
      <rPr>
        <sz val="10"/>
        <color rgb="FF0000FF"/>
        <rFont val="Noto Sans CJK SC"/>
        <family val="2"/>
      </rPr>
      <t xml:space="preserve">심사위원이 가장 많이 보는 쪽입니다</t>
    </r>
  </si>
  <si>
    <r>
      <rPr>
        <sz val="10"/>
        <color rgb="FF0000FF"/>
        <rFont val="Noto Sans CJK SC"/>
        <family val="2"/>
      </rPr>
      <t xml:space="preserve">과업지시서를 우리 말로 다시 쓴 문단 </t>
    </r>
    <r>
      <rPr>
        <sz val="10"/>
        <color rgb="FF0000FF"/>
        <rFont val="Arial"/>
        <family val="0"/>
        <charset val="1"/>
      </rPr>
      <t xml:space="preserve">+ </t>
    </r>
    <r>
      <rPr>
        <sz val="10"/>
        <color rgb="FF0000FF"/>
        <rFont val="Noto Sans CJK SC"/>
        <family val="2"/>
      </rPr>
      <t xml:space="preserve">공고에 안 쓰인 숨은 요구 파악</t>
    </r>
  </si>
  <si>
    <r>
      <rPr>
        <sz val="10"/>
        <color rgb="FF0000FF"/>
        <rFont val="Noto Sans CJK SC"/>
        <family val="2"/>
      </rPr>
      <t xml:space="preserve">전략 </t>
    </r>
    <r>
      <rPr>
        <sz val="10"/>
        <color rgb="FF0000FF"/>
        <rFont val="Arial"/>
        <family val="0"/>
        <charset val="1"/>
      </rPr>
      <t xml:space="preserve">3</t>
    </r>
    <r>
      <rPr>
        <sz val="10"/>
        <color rgb="FF0000FF"/>
        <rFont val="Noto Sans CJK SC"/>
        <family val="2"/>
      </rPr>
      <t xml:space="preserve">가지를 그림 한 장으로</t>
    </r>
    <r>
      <rPr>
        <sz val="10"/>
        <color rgb="FF0000FF"/>
        <rFont val="Arial"/>
        <family val="0"/>
        <charset val="1"/>
      </rPr>
      <t xml:space="preserve">. </t>
    </r>
    <r>
      <rPr>
        <sz val="10"/>
        <color rgb="FF0000FF"/>
        <rFont val="Noto Sans CJK SC"/>
        <family val="2"/>
      </rPr>
      <t xml:space="preserve">왜 그렇게 하는지의 근거</t>
    </r>
  </si>
  <si>
    <r>
      <rPr>
        <sz val="10"/>
        <color rgb="FF0000FF"/>
        <rFont val="Noto Sans CJK SC"/>
        <family val="2"/>
      </rPr>
      <t xml:space="preserve">단계별 산출물과 완료 판정 기준</t>
    </r>
    <r>
      <rPr>
        <sz val="10"/>
        <color rgb="FF0000FF"/>
        <rFont val="Arial"/>
        <family val="0"/>
        <charset val="1"/>
      </rPr>
      <t xml:space="preserve">. </t>
    </r>
    <r>
      <rPr>
        <sz val="10"/>
        <color rgb="FF0000FF"/>
        <rFont val="Noto Sans CJK SC"/>
        <family val="2"/>
      </rPr>
      <t xml:space="preserve">간트만 있으면 감점</t>
    </r>
  </si>
  <si>
    <r>
      <rPr>
        <sz val="10"/>
        <color rgb="FF0000FF"/>
        <rFont val="Noto Sans CJK SC"/>
        <family val="2"/>
      </rPr>
      <t xml:space="preserve">이름 </t>
    </r>
    <r>
      <rPr>
        <sz val="10"/>
        <color rgb="FF0000FF"/>
        <rFont val="Arial"/>
        <family val="0"/>
        <charset val="1"/>
      </rPr>
      <t xml:space="preserve">· </t>
    </r>
    <r>
      <rPr>
        <sz val="10"/>
        <color rgb="FF0000FF"/>
        <rFont val="Noto Sans CJK SC"/>
        <family val="2"/>
      </rPr>
      <t xml:space="preserve">역할 </t>
    </r>
    <r>
      <rPr>
        <sz val="10"/>
        <color rgb="FF0000FF"/>
        <rFont val="Arial"/>
        <family val="0"/>
        <charset val="1"/>
      </rPr>
      <t xml:space="preserve">· </t>
    </r>
    <r>
      <rPr>
        <sz val="10"/>
        <color rgb="FF0000FF"/>
        <rFont val="Noto Sans CJK SC"/>
        <family val="2"/>
      </rPr>
      <t xml:space="preserve">투입률 </t>
    </r>
    <r>
      <rPr>
        <sz val="10"/>
        <color rgb="FF0000FF"/>
        <rFont val="Arial"/>
        <family val="0"/>
        <charset val="1"/>
      </rPr>
      <t xml:space="preserve">· </t>
    </r>
    <r>
      <rPr>
        <sz val="10"/>
        <color rgb="FF0000FF"/>
        <rFont val="Noto Sans CJK SC"/>
        <family val="2"/>
      </rPr>
      <t xml:space="preserve">이 과업과 닿는 이력 한 줄씩</t>
    </r>
  </si>
  <si>
    <r>
      <rPr>
        <sz val="10"/>
        <color rgb="FF0000FF"/>
        <rFont val="Noto Sans CJK SC"/>
        <family val="2"/>
      </rPr>
      <t xml:space="preserve">실적증명 발급 가능한 것만</t>
    </r>
    <r>
      <rPr>
        <sz val="10"/>
        <color rgb="FF0000FF"/>
        <rFont val="Arial"/>
        <family val="0"/>
        <charset val="1"/>
      </rPr>
      <t xml:space="preserve">. </t>
    </r>
    <r>
      <rPr>
        <sz val="10"/>
        <color rgb="FF0000FF"/>
        <rFont val="Noto Sans CJK SC"/>
        <family val="2"/>
      </rPr>
      <t xml:space="preserve">표로 정리하고 증빙은 뒤에</t>
    </r>
  </si>
  <si>
    <t xml:space="preserve">문제가 생겼을 때의 절차와 연락 체계</t>
  </si>
  <si>
    <r>
      <rPr>
        <sz val="10"/>
        <color rgb="FF0000FF"/>
        <rFont val="Noto Sans CJK SC"/>
        <family val="2"/>
      </rPr>
      <t xml:space="preserve">다른 업체가 못 쓰는 내용 하나</t>
    </r>
    <r>
      <rPr>
        <sz val="10"/>
        <color rgb="FF0000FF"/>
        <rFont val="Arial"/>
        <family val="0"/>
        <charset val="1"/>
      </rPr>
      <t xml:space="preserve">. </t>
    </r>
    <r>
      <rPr>
        <sz val="10"/>
        <color rgb="FF0000FF"/>
        <rFont val="Noto Sans CJK SC"/>
        <family val="2"/>
      </rPr>
      <t xml:space="preserve">없으면 솔직히 작게 쓰십시오</t>
    </r>
  </si>
  <si>
    <t xml:space="preserve">해당 요건과 증빙</t>
  </si>
  <si>
    <t xml:space="preserve">부록 — 증빙 서류</t>
  </si>
  <si>
    <r>
      <rPr>
        <sz val="10"/>
        <color rgb="FF0000FF"/>
        <rFont val="Noto Sans CJK SC"/>
        <family val="2"/>
      </rPr>
      <t xml:space="preserve">실적증명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인증서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이력서 원본</t>
    </r>
  </si>
  <si>
    <t xml:space="preserve">작성 완료</t>
  </si>
  <si>
    <t xml:space="preserve">실제 쪽수 합계</t>
  </si>
  <si>
    <t xml:space="preserve">목차를 쓸 때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</si>
  <si>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장 제목을 배점표 항목 이름과 똑같이 쓰십시오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「우리만의 접근」 같은 이름은 심사위원이 어느 항목에 넣을지 모릅니다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</si>
  <si>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「제안 요약 </t>
    </r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쪽」을 맨 앞에 넣으십시오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시간이 없는 심사위원은 이 쪽과 목차만 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</si>
  <si>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각 장 첫 줄에 결론을 쓰십시오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배경 설명으로 시작하면 결론까지 못 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</si>
  <si>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쪽번호와 목차 쪽수를 반드시 맞추십시오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안 맞으면 그 자체가 인상을 깎습니다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</si>
  <si>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표와 그림에 번호와 제목을 붙이고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본문에서 「표 </t>
    </r>
    <r>
      <rPr>
        <sz val="10"/>
        <color rgb="FF111114"/>
        <rFont val="Arial"/>
        <family val="0"/>
        <charset val="1"/>
      </rPr>
      <t xml:space="preserve">3</t>
    </r>
    <r>
      <rPr>
        <sz val="10"/>
        <color rgb="FF111114"/>
        <rFont val="Noto Sans CJK SC"/>
        <family val="2"/>
      </rPr>
      <t xml:space="preserve">과 같이」로 참조하십시오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</si>
  <si>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6"/>
        <color rgb="FF111114"/>
        <rFont val="Noto Sans CJK SC"/>
        <family val="2"/>
      </rPr>
      <t xml:space="preserve">발표 대본 </t>
    </r>
    <r>
      <rPr>
        <b val="true"/>
        <sz val="16"/>
        <color rgb="FF111114"/>
        <rFont val="Arial"/>
        <family val="0"/>
        <charset val="1"/>
      </rPr>
      <t xml:space="preserve">(8</t>
    </r>
    <r>
      <rPr>
        <b val="true"/>
        <sz val="16"/>
        <color rgb="FF111114"/>
        <rFont val="Noto Sans CJK SC"/>
        <family val="2"/>
      </rPr>
      <t xml:space="preserve">분 기준</t>
    </r>
    <r>
      <rPr>
        <b val="true"/>
        <sz val="16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</si>
  <si>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시간을 넣으면 합계가 자동으로 검산됩니다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넘치면 그 자리에서 잘립니다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</si>
  <si>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b val="true"/>
        <sz val="10"/>
        <color rgb="FF111114"/>
        <rFont val="Noto Sans CJK SC"/>
        <family val="2"/>
      </rPr>
      <t xml:space="preserve">발표 시간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분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</si>
  <si>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공고문에 적힌 시간을 넣으십시오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보통 </t>
    </r>
    <r>
      <rPr>
        <i val="true"/>
        <sz val="9"/>
        <color rgb="FF6B6B70"/>
        <rFont val="Arial"/>
        <family val="0"/>
        <charset val="1"/>
      </rPr>
      <t xml:space="preserve">8</t>
    </r>
    <r>
      <rPr>
        <i val="true"/>
        <sz val="9"/>
        <color rgb="FF6B6B70"/>
        <rFont val="Noto Sans CJK SC"/>
        <family val="2"/>
      </rPr>
      <t xml:space="preserve">분 또는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분입니다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</si>
  <si>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구간</t>
  </si>
  <si>
    <t xml:space="preserve">초</t>
  </si>
  <si>
    <t xml:space="preserve">무엇을 말하는가</t>
  </si>
  <si>
    <r>
      <rPr>
        <b val="true"/>
        <sz val="10"/>
        <color rgb="FF111114"/>
        <rFont val="Noto Sans CJK SC"/>
        <family val="2"/>
      </rPr>
      <t xml:space="preserve">우리 문장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여기에 직접 쓰십시오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</si>
  <si>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sz val="10"/>
        <color rgb="FF0000FF"/>
        <rFont val="Noto Sans CJK SC"/>
        <family val="2"/>
      </rPr>
      <t xml:space="preserve">여는 </t>
    </r>
    <r>
      <rPr>
        <sz val="10"/>
        <color rgb="FF0000FF"/>
        <rFont val="Arial"/>
        <family val="0"/>
        <charset val="1"/>
      </rPr>
      <t xml:space="preserve">60</t>
    </r>
    <r>
      <rPr>
        <sz val="10"/>
        <color rgb="FF0000FF"/>
        <rFont val="Noto Sans CJK SC"/>
        <family val="2"/>
      </rPr>
      <t xml:space="preserve">초</t>
    </r>
  </si>
  <si>
    <r>
      <rPr>
        <i val="true"/>
        <sz val="9"/>
        <color rgb="FF6B6B70"/>
        <rFont val="Noto Sans CJK SC"/>
        <family val="2"/>
      </rPr>
      <t xml:space="preserve">결론부터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「저희는 이 과업을 ○○ 문제로 이해했고</t>
    </r>
    <r>
      <rPr>
        <i val="true"/>
        <sz val="9"/>
        <color rgb="FF6B6B70"/>
        <rFont val="Arial"/>
        <family val="0"/>
        <charset val="1"/>
      </rPr>
      <t xml:space="preserve">, △△ </t>
    </r>
    <r>
      <rPr>
        <i val="true"/>
        <sz val="9"/>
        <color rgb="FF6B6B70"/>
        <rFont val="Noto Sans CJK SC"/>
        <family val="2"/>
      </rPr>
      <t xml:space="preserve">방식으로 풀겠습니다</t>
    </r>
    <r>
      <rPr>
        <i val="true"/>
        <sz val="9"/>
        <color rgb="FF6B6B70"/>
        <rFont val="Arial"/>
        <family val="0"/>
        <charset val="1"/>
      </rPr>
      <t xml:space="preserve">.</t>
    </r>
    <r>
      <rPr>
        <i val="true"/>
        <sz val="9"/>
        <color rgb="FF6B6B70"/>
        <rFont val="Noto Sans CJK SC"/>
        <family val="2"/>
      </rPr>
      <t xml:space="preserve">」 배경 설명으로 시작하지 마십시오</t>
    </r>
  </si>
  <si>
    <t xml:space="preserve">과업 이해</t>
  </si>
  <si>
    <t xml:space="preserve">공고에 안 쓰인 숨은 요구를 하나 짚으면 여기서 갈립니다</t>
  </si>
  <si>
    <r>
      <rPr>
        <sz val="10"/>
        <color rgb="FF0000FF"/>
        <rFont val="Noto Sans CJK SC"/>
        <family val="2"/>
      </rPr>
      <t xml:space="preserve">핵심 전략 </t>
    </r>
    <r>
      <rPr>
        <sz val="10"/>
        <color rgb="FF0000FF"/>
        <rFont val="Arial"/>
        <family val="0"/>
        <charset val="1"/>
      </rPr>
      <t xml:space="preserve">3</t>
    </r>
    <r>
      <rPr>
        <sz val="10"/>
        <color rgb="FF0000FF"/>
        <rFont val="Noto Sans CJK SC"/>
        <family val="2"/>
      </rPr>
      <t xml:space="preserve">가지</t>
    </r>
  </si>
  <si>
    <r>
      <rPr>
        <i val="true"/>
        <sz val="9"/>
        <color rgb="FF6B6B70"/>
        <rFont val="Noto Sans CJK SC"/>
        <family val="2"/>
      </rPr>
      <t xml:space="preserve">세 개를 넘기지 마십시오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각 </t>
    </r>
    <r>
      <rPr>
        <i val="true"/>
        <sz val="9"/>
        <color rgb="FF6B6B70"/>
        <rFont val="Arial"/>
        <family val="0"/>
        <charset val="1"/>
      </rPr>
      <t xml:space="preserve">30</t>
    </r>
    <r>
      <rPr>
        <i val="true"/>
        <sz val="9"/>
        <color rgb="FF6B6B70"/>
        <rFont val="Noto Sans CJK SC"/>
        <family val="2"/>
      </rPr>
      <t xml:space="preserve">초</t>
    </r>
  </si>
  <si>
    <t xml:space="preserve">수행 방법</t>
  </si>
  <si>
    <r>
      <rPr>
        <i val="true"/>
        <sz val="9"/>
        <color rgb="FF6B6B70"/>
        <rFont val="Noto Sans CJK SC"/>
        <family val="2"/>
      </rPr>
      <t xml:space="preserve">어떻게 할 것인가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화면이나 산출물 예시를 보여 주십시오</t>
    </r>
  </si>
  <si>
    <t xml:space="preserve">일정과 산출물</t>
  </si>
  <si>
    <r>
      <rPr>
        <i val="true"/>
        <sz val="9"/>
        <color rgb="FF6B6B70"/>
        <rFont val="Noto Sans CJK SC"/>
        <family val="2"/>
      </rPr>
      <t xml:space="preserve">언제 무엇이 나오는지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완료 판정 기준까지</t>
    </r>
  </si>
  <si>
    <t xml:space="preserve">왜 우리인가</t>
  </si>
  <si>
    <r>
      <rPr>
        <i val="true"/>
        <sz val="9"/>
        <color rgb="FF6B6B70"/>
        <rFont val="Noto Sans CJK SC"/>
        <family val="2"/>
      </rPr>
      <t xml:space="preserve">실적과 인력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이 과업과 닿는 부분만</t>
    </r>
  </si>
  <si>
    <t xml:space="preserve">위험과 대응</t>
  </si>
  <si>
    <r>
      <rPr>
        <i val="true"/>
        <sz val="9"/>
        <color rgb="FF6B6B70"/>
        <rFont val="Noto Sans CJK SC"/>
        <family val="2"/>
      </rPr>
      <t xml:space="preserve">솔직하게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위험이 없다고 하면 신뢰를 잃습니다</t>
    </r>
  </si>
  <si>
    <t xml:space="preserve">마무리</t>
  </si>
  <si>
    <r>
      <rPr>
        <i val="true"/>
        <sz val="9"/>
        <color rgb="FF6B6B70"/>
        <rFont val="Noto Sans CJK SC"/>
        <family val="2"/>
      </rPr>
      <t xml:space="preserve">한 문장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처음에 한 말을 다시</t>
    </r>
  </si>
  <si>
    <r>
      <rPr>
        <b val="true"/>
        <sz val="10"/>
        <color rgb="FF111114"/>
        <rFont val="Noto Sans CJK SC"/>
        <family val="2"/>
      </rPr>
      <t xml:space="preserve">합계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초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</si>
  <si>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b val="true"/>
        <sz val="10"/>
        <color rgb="FF111114"/>
        <rFont val="Noto Sans CJK SC"/>
        <family val="2"/>
      </rPr>
      <t xml:space="preserve">발표 시간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초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</si>
  <si>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남는 시간</t>
  </si>
  <si>
    <t xml:space="preserve">문장을 채운 구간</t>
  </si>
  <si>
    <r>
      <rPr>
        <b val="true"/>
        <sz val="12"/>
        <color rgb="FF111114"/>
        <rFont val="Noto Sans CJK SC"/>
        <family val="2"/>
      </rPr>
      <t xml:space="preserve">첫 </t>
    </r>
    <r>
      <rPr>
        <b val="true"/>
        <sz val="12"/>
        <color rgb="FF111114"/>
        <rFont val="Arial"/>
        <family val="0"/>
        <charset val="1"/>
      </rPr>
      <t xml:space="preserve">60</t>
    </r>
    <r>
      <rPr>
        <b val="true"/>
        <sz val="12"/>
        <color rgb="FF111114"/>
        <rFont val="Noto Sans CJK SC"/>
        <family val="2"/>
      </rPr>
      <t xml:space="preserve">초가 전부입니다</t>
    </r>
  </si>
  <si>
    <r>
      <rPr>
        <sz val="10"/>
        <color rgb="FF111114"/>
        <rFont val="Noto Sans CJK SC"/>
        <family val="2"/>
      </rPr>
      <t xml:space="preserve">심사위원은 하루에 제안 발표를 여러 건 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첫 </t>
    </r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분에 「이 팀이 무슨 말을 하려는지」가 안 잡히면 나머지 </t>
    </r>
    <r>
      <rPr>
        <sz val="10"/>
        <color rgb="FF111114"/>
        <rFont val="Arial"/>
        <family val="0"/>
        <charset val="1"/>
      </rPr>
      <t xml:space="preserve">7</t>
    </r>
    <r>
      <rPr>
        <sz val="10"/>
        <color rgb="FF111114"/>
        <rFont val="Noto Sans CJK SC"/>
        <family val="2"/>
      </rPr>
      <t xml:space="preserve">분은 흘려듣습니다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그래서 첫 문장은 배경이 아니라 결론이어야 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「저희는 이 과업의 핵심을 ○○로 봤습니다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그래서 △△ 방식으로 하겠습니다</t>
    </r>
    <r>
      <rPr>
        <sz val="10"/>
        <color rgb="FF111114"/>
        <rFont val="Arial"/>
        <family val="0"/>
        <charset val="1"/>
      </rPr>
      <t xml:space="preserve">.</t>
    </r>
    <r>
      <rPr>
        <sz val="10"/>
        <color rgb="FF111114"/>
        <rFont val="Noto Sans CJK SC"/>
        <family val="2"/>
      </rPr>
      <t xml:space="preserve">」 이 두 문장을 외워서 들어가시고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나머지는 외우지 마십시오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외운 티가 나면 그것도 감점입니다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</si>
  <si>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6"/>
        <color rgb="FF111114"/>
        <rFont val="Noto Sans CJK SC"/>
        <family val="2"/>
      </rPr>
      <t xml:space="preserve">심사위원이 자주 던지는 질문 </t>
    </r>
    <r>
      <rPr>
        <b val="true"/>
        <sz val="16"/>
        <color rgb="FF111114"/>
        <rFont val="Arial"/>
        <family val="0"/>
        <charset val="1"/>
      </rPr>
      <t xml:space="preserve">15</t>
    </r>
  </si>
  <si>
    <r>
      <rPr>
        <i val="true"/>
        <sz val="9"/>
        <color rgb="FF6B6B70"/>
        <rFont val="Noto Sans CJK SC"/>
        <family val="2"/>
      </rPr>
      <t xml:space="preserve">답을 글로 적어 두십시오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머릿속에만 있으면 그 자리에서 안 나옵니다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</si>
  <si>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질문</t>
  </si>
  <si>
    <r>
      <rPr>
        <b val="true"/>
        <sz val="10"/>
        <color rgb="FF111114"/>
        <rFont val="Noto Sans CJK SC"/>
        <family val="2"/>
      </rPr>
      <t xml:space="preserve">우리 답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한두 문장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</si>
  <si>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준비</t>
  </si>
  <si>
    <t xml:space="preserve">무엇을 담아야 하는가</t>
  </si>
  <si>
    <t xml:space="preserve">이 과업에서 가장 어려운 부분이 무엇이라고 보십니까</t>
  </si>
  <si>
    <r>
      <rPr>
        <i val="true"/>
        <sz val="9"/>
        <color rgb="FF6B6B70"/>
        <rFont val="Noto Sans CJK SC"/>
        <family val="2"/>
      </rPr>
      <t xml:space="preserve">솔직하게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여기서 얼버무리면 이해도가 낮다고 읽힙니다</t>
    </r>
  </si>
  <si>
    <r>
      <rPr>
        <sz val="10"/>
        <color rgb="FF111114"/>
        <rFont val="Noto Sans CJK SC"/>
        <family val="2"/>
      </rPr>
      <t xml:space="preserve">비슷한 사업을 해 보셨습니까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그때 무엇이 문제였습니까</t>
    </r>
  </si>
  <si>
    <t xml:space="preserve">실적 나열이 아니라 그때 배운 것 하나</t>
  </si>
  <si>
    <t xml:space="preserve">투입 인력이 실제로 이 사업에 들어옵니까</t>
  </si>
  <si>
    <r>
      <rPr>
        <i val="true"/>
        <sz val="9"/>
        <color rgb="FF6B6B70"/>
        <rFont val="Noto Sans CJK SC"/>
        <family val="2"/>
      </rPr>
      <t xml:space="preserve">다른 사업과 겹치는지를 묻는 것입니다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투입률로 답하십시오</t>
    </r>
  </si>
  <si>
    <r>
      <rPr>
        <sz val="10"/>
        <color rgb="FF111114"/>
        <rFont val="Arial"/>
        <family val="0"/>
        <charset val="1"/>
      </rPr>
      <t xml:space="preserve">PM </t>
    </r>
    <r>
      <rPr>
        <sz val="10"/>
        <color rgb="FF111114"/>
        <rFont val="Noto Sans CJK SC"/>
        <family val="2"/>
      </rPr>
      <t xml:space="preserve">이 바뀌면 어떻게 됩니까</t>
    </r>
  </si>
  <si>
    <t xml:space="preserve">교체 시 절차와 인수인계 방식</t>
  </si>
  <si>
    <t xml:space="preserve">일정이 밀리면 어떻게 하십니까</t>
  </si>
  <si>
    <t xml:space="preserve">무엇을 먼저 포기할지까지 말하면 신뢰를 얻습니다</t>
  </si>
  <si>
    <t xml:space="preserve">우리 기관의 기존 시스템과 어떻게 연결됩니까</t>
  </si>
  <si>
    <t xml:space="preserve">사전에 확인한 흔적을 보이십시오</t>
  </si>
  <si>
    <t xml:space="preserve">이 금액으로 가능합니까</t>
  </si>
  <si>
    <t xml:space="preserve">원가 구조를 대략이라도 말할 수 있어야 합니다</t>
  </si>
  <si>
    <t xml:space="preserve">타사 대비 무엇이 다릅니까</t>
  </si>
  <si>
    <t xml:space="preserve">기능 비교가 아니라 우리가 왜 그걸 더 잘하는지</t>
  </si>
  <si>
    <t xml:space="preserve">산출물을 저희가 어떻게 검수합니까</t>
  </si>
  <si>
    <r>
      <rPr>
        <i val="true"/>
        <sz val="9"/>
        <color rgb="FF6B6B70"/>
        <rFont val="Noto Sans CJK SC"/>
        <family val="2"/>
      </rPr>
      <t xml:space="preserve">검수 기준과 시점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이게 있으면 담당자가 편해집니다</t>
    </r>
  </si>
  <si>
    <t xml:space="preserve">사업 종료 후 유지보수는 어떻게 됩니까</t>
  </si>
  <si>
    <t xml:space="preserve">무상 기간과 그 이후 조건</t>
  </si>
  <si>
    <t xml:space="preserve">데이터와 개인정보는 어떻게 관리하십니까</t>
  </si>
  <si>
    <r>
      <rPr>
        <i val="true"/>
        <sz val="9"/>
        <color rgb="FF6B6B70"/>
        <rFont val="Noto Sans CJK SC"/>
        <family val="2"/>
      </rPr>
      <t xml:space="preserve">처리 방식과 보관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파기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요즘 거의 항상 나옵니다</t>
    </r>
  </si>
  <si>
    <r>
      <rPr>
        <sz val="10"/>
        <color rgb="FF111114"/>
        <rFont val="Noto Sans CJK SC"/>
        <family val="2"/>
      </rPr>
      <t xml:space="preserve">하도급이 있습니까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있다면 어느 부분입니까</t>
    </r>
  </si>
  <si>
    <r>
      <rPr>
        <i val="true"/>
        <sz val="9"/>
        <color rgb="FF6B6B70"/>
        <rFont val="Noto Sans CJK SC"/>
        <family val="2"/>
      </rPr>
      <t xml:space="preserve">숨기지 마십시오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확인하면 나옵니다</t>
    </r>
  </si>
  <si>
    <t xml:space="preserve">제안서에 쓴 이 숫자의 근거가 무엇입니까</t>
  </si>
  <si>
    <t xml:space="preserve">본문에 근거를 안 쓴 숫자는 미리 지우십시오</t>
  </si>
  <si>
    <t xml:space="preserve">우리 기관에 와 보신 적 있습니까</t>
  </si>
  <si>
    <t xml:space="preserve">현장을 본 팀과 안 본 팀은 답이 다릅니다</t>
  </si>
  <si>
    <t xml:space="preserve">마지막으로 하실 말씀</t>
  </si>
  <si>
    <r>
      <rPr>
        <i val="true"/>
        <sz val="9"/>
        <color rgb="FF6B6B70"/>
        <rFont val="Arial"/>
        <family val="0"/>
        <charset val="1"/>
      </rPr>
      <t xml:space="preserve">30</t>
    </r>
    <r>
      <rPr>
        <i val="true"/>
        <sz val="9"/>
        <color rgb="FF6B6B70"/>
        <rFont val="Noto Sans CJK SC"/>
        <family val="2"/>
      </rPr>
      <t xml:space="preserve">초 준비해 두십시오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거의 항상 물어봅니다</t>
    </r>
  </si>
  <si>
    <t xml:space="preserve">준비된 질문</t>
  </si>
  <si>
    <r>
      <rPr>
        <b val="true"/>
        <sz val="16"/>
        <color rgb="FF111114"/>
        <rFont val="Noto Sans CJK SC"/>
        <family val="2"/>
      </rPr>
      <t xml:space="preserve">제안서 감점 사유 </t>
    </r>
    <r>
      <rPr>
        <b val="true"/>
        <sz val="16"/>
        <color rgb="FF111114"/>
        <rFont val="Arial"/>
        <family val="0"/>
        <charset val="1"/>
      </rPr>
      <t xml:space="preserve">18</t>
    </r>
  </si>
  <si>
    <r>
      <rPr>
        <i val="true"/>
        <sz val="9"/>
        <color rgb="FF6B6B70"/>
        <rFont val="Noto Sans CJK SC"/>
        <family val="2"/>
      </rPr>
      <t xml:space="preserve">떨어진 제안서에서 되풀이해 보이는 것들입니다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</si>
  <si>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영역</t>
  </si>
  <si>
    <t xml:space="preserve">사유</t>
  </si>
  <si>
    <t xml:space="preserve">우리에게</t>
  </si>
  <si>
    <t xml:space="preserve">어떻게 막는가</t>
  </si>
  <si>
    <t xml:space="preserve">형식</t>
  </si>
  <si>
    <t xml:space="preserve">목차 항목명이 배점표와 달라 심사위원이 찾지 못한다</t>
  </si>
  <si>
    <t xml:space="preserve">모르겠다</t>
  </si>
  <si>
    <t xml:space="preserve">목차를 배점표 항목명 그대로 바꾸십시오</t>
  </si>
  <si>
    <t xml:space="preserve">분량 제한을 넘었다</t>
  </si>
  <si>
    <r>
      <rPr>
        <sz val="10"/>
        <color rgb="FF111114"/>
        <rFont val="Noto Sans CJK SC"/>
        <family val="2"/>
      </rPr>
      <t xml:space="preserve">초과분은 아예 안 보는 곳도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반드시 맞추십시오</t>
    </r>
  </si>
  <si>
    <r>
      <rPr>
        <sz val="10"/>
        <color rgb="FF111114"/>
        <rFont val="Noto Sans CJK SC"/>
        <family val="2"/>
      </rPr>
      <t xml:space="preserve">글꼴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여백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쪽번호가 공고 지정과 다르다</t>
    </r>
  </si>
  <si>
    <t xml:space="preserve">공고문 「제안서 작성 요령」을 다시 읽으십시오</t>
  </si>
  <si>
    <r>
      <rPr>
        <sz val="10"/>
        <color rgb="FF111114"/>
        <rFont val="Noto Sans CJK SC"/>
        <family val="2"/>
      </rPr>
      <t xml:space="preserve">표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그림에 번호와 제목이 없다</t>
    </r>
  </si>
  <si>
    <t xml:space="preserve">본문에서 참조할 수 없으면 근거로 안 읽힙니다</t>
  </si>
  <si>
    <t xml:space="preserve">인쇄했을 때 그림이 안 보인다</t>
  </si>
  <si>
    <r>
      <rPr>
        <sz val="10"/>
        <color rgb="FF111114"/>
        <rFont val="Noto Sans CJK SC"/>
        <family val="2"/>
      </rPr>
      <t xml:space="preserve">흑백으로 한 부 뽑아 보십시오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대부분 흑백으로 봅니다</t>
    </r>
  </si>
  <si>
    <t xml:space="preserve">내용</t>
  </si>
  <si>
    <t xml:space="preserve">배경 설명이 길고 결론이 뒤에 있다</t>
  </si>
  <si>
    <t xml:space="preserve">각 장 첫 줄에 결론을 올리십시오</t>
  </si>
  <si>
    <t xml:space="preserve">과업지시서를 그대로 옮겨 적었다</t>
  </si>
  <si>
    <t xml:space="preserve">우리 말로 다시 쓴 문단이 있어야 이해도 점수가 납니다</t>
  </si>
  <si>
    <t xml:space="preserve">숨은 요구를 못 짚었다</t>
  </si>
  <si>
    <t xml:space="preserve">현장 방문이나 사전 질의로 확인한 것을 한 줄이라도 넣으십시오</t>
  </si>
  <si>
    <t xml:space="preserve">방법론이 이름만 있고 절차가 없다</t>
  </si>
  <si>
    <t xml:space="preserve">무엇을 언제 누가 하는지까지 적으십시오</t>
  </si>
  <si>
    <t xml:space="preserve">일정에 산출물과 완료 판정 기준이 없다</t>
  </si>
  <si>
    <t xml:space="preserve">간트 차트만 있으면 계획이 아니라 그림입니다</t>
  </si>
  <si>
    <t xml:space="preserve">위험 요소를 「없음」으로 적었다</t>
  </si>
  <si>
    <t xml:space="preserve">위험이 없다는 제안서는 검토를 안 해 본 것으로 읽힙니다</t>
  </si>
  <si>
    <t xml:space="preserve">숫자에 근거가 없다</t>
  </si>
  <si>
    <r>
      <rPr>
        <sz val="10"/>
        <color rgb="FF111114"/>
        <rFont val="Noto Sans CJK SC"/>
        <family val="2"/>
      </rPr>
      <t xml:space="preserve">본문에 근거를 못 쓸 숫자는 빼십시오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질의에서 무너집니다</t>
    </r>
  </si>
  <si>
    <t xml:space="preserve">인력</t>
  </si>
  <si>
    <t xml:space="preserve">투입 인력의 이력이 이 과업과 안 닿는다</t>
  </si>
  <si>
    <t xml:space="preserve">각 사람마다 이 과업과 닿는 한 줄을 붙이십시오</t>
  </si>
  <si>
    <t xml:space="preserve">투입률 합계가 비현실적이다</t>
  </si>
  <si>
    <r>
      <rPr>
        <sz val="10"/>
        <color rgb="FF111114"/>
        <rFont val="Noto Sans CJK SC"/>
        <family val="2"/>
      </rPr>
      <t xml:space="preserve">한 사람이 여러 사업에 </t>
    </r>
    <r>
      <rPr>
        <sz val="10"/>
        <color rgb="FF111114"/>
        <rFont val="Arial"/>
        <family val="0"/>
        <charset val="1"/>
      </rPr>
      <t xml:space="preserve">100%</t>
    </r>
    <r>
      <rPr>
        <sz val="10"/>
        <color rgb="FF111114"/>
        <rFont val="Noto Sans CJK SC"/>
        <family val="2"/>
      </rPr>
      <t xml:space="preserve">로 잡혀 있으면 확인당합니다</t>
    </r>
  </si>
  <si>
    <r>
      <rPr>
        <sz val="10"/>
        <color rgb="FF111114"/>
        <rFont val="Arial"/>
        <family val="0"/>
        <charset val="1"/>
      </rPr>
      <t xml:space="preserve">PM </t>
    </r>
    <r>
      <rPr>
        <sz val="10"/>
        <color rgb="FF111114"/>
        <rFont val="Noto Sans CJK SC"/>
        <family val="2"/>
      </rPr>
      <t xml:space="preserve">의 역할과 권한이 불분명하다</t>
    </r>
  </si>
  <si>
    <t xml:space="preserve">의사결정 범위를 적으십시오</t>
  </si>
  <si>
    <t xml:space="preserve">실적</t>
  </si>
  <si>
    <t xml:space="preserve">실적증명 발급이 안 되는 실적을 썼다</t>
  </si>
  <si>
    <r>
      <rPr>
        <sz val="10"/>
        <color rgb="FF111114"/>
        <rFont val="Noto Sans CJK SC"/>
        <family val="2"/>
      </rPr>
      <t xml:space="preserve">증명 가능한 것만 쓰십시오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확인 단계에서 걸립니다</t>
    </r>
  </si>
  <si>
    <t xml:space="preserve">무관한 실적을 길게 나열했다</t>
  </si>
  <si>
    <r>
      <rPr>
        <sz val="10"/>
        <color rgb="FF111114"/>
        <rFont val="Noto Sans CJK SC"/>
        <family val="2"/>
      </rPr>
      <t xml:space="preserve">유사성이 높은 것 몇 건만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길면 오히려 약해 보입니다</t>
    </r>
  </si>
  <si>
    <t xml:space="preserve">제출</t>
  </si>
  <si>
    <t xml:space="preserve">제출 서류가 빠지거나 서식이 안 맞다</t>
  </si>
  <si>
    <t xml:space="preserve">제출 목록을 인쇄해 하나씩 지워 가며 확인하십시오</t>
  </si>
  <si>
    <t xml:space="preserve">「해당」 개수</t>
  </si>
  <si>
    <t xml:space="preserve">아직 안 본 항목</t>
  </si>
  <si>
    <r>
      <rPr>
        <sz val="10"/>
        <color rgb="FF111114"/>
        <rFont val="Noto Sans CJK SC"/>
        <family val="2"/>
      </rPr>
      <t xml:space="preserve">형식 다섯 개</t>
    </r>
    <r>
      <rPr>
        <sz val="10"/>
        <color rgb="FF111114"/>
        <rFont val="Arial"/>
        <family val="0"/>
        <charset val="1"/>
      </rPr>
      <t xml:space="preserve">(1~5</t>
    </r>
    <r>
      <rPr>
        <sz val="10"/>
        <color rgb="FF111114"/>
        <rFont val="Noto Sans CJK SC"/>
        <family val="2"/>
      </rPr>
      <t xml:space="preserve">번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는 내용과 무관하게 점수를 깎습니다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그리고 반나절이면 다 고칩니다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마감이 급하면 내용을 다듬는 것보다 형식부터 맞추는 편이 점수 효율이 높습니다</t>
    </r>
    <r>
      <rPr>
        <sz val="10"/>
        <color rgb="FF111114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</si>
</sst>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0.0%"/>
    <numFmt numFmtId="167" formatCode="#,##0.0"/>
    <numFmt numFmtId="168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11114"/>
      <name val="Noto Sans CJK SC"/>
      <family val="2"/>
    </font>
    <font>
      <i val="true"/>
      <sz val="9"/>
      <color rgb="FF6B6B70"/>
      <name val="Arial"/>
      <family val="0"/>
      <charset val="1"/>
    </font>
    <font>
      <i val="true"/>
      <sz val="9"/>
      <color rgb="FF6B6B70"/>
      <name val="Noto Sans CJK SC"/>
      <family val="2"/>
    </font>
    <font>
      <b val="true"/>
      <sz val="12"/>
      <color rgb="FF111114"/>
      <name val="Arial"/>
      <family val="0"/>
      <charset val="1"/>
    </font>
    <font>
      <b val="true"/>
      <sz val="12"/>
      <color rgb="FF111114"/>
      <name val="Noto Sans CJK SC"/>
      <family val="2"/>
    </font>
    <font>
      <sz val="10"/>
      <color rgb="FF111114"/>
      <name val="Arial"/>
      <family val="0"/>
      <charset val="1"/>
    </font>
    <font>
      <sz val="10"/>
      <color rgb="FF111114"/>
      <name val="Noto Sans CJK SC"/>
      <family val="2"/>
    </font>
    <font>
      <b val="true"/>
      <sz val="10"/>
      <color rgb="FF111114"/>
      <name val="Noto Sans CJK SC"/>
      <family val="2"/>
    </font>
    <font>
      <b val="true"/>
      <sz val="10"/>
      <color rgb="FF111114"/>
      <name val="Arial"/>
      <family val="0"/>
      <charset val="1"/>
    </font>
    <font>
      <sz val="10"/>
      <color rgb="FF0000FF"/>
      <name val="Noto Sans CJK SC"/>
      <family val="2"/>
    </font>
    <font>
      <sz val="10"/>
      <color rgb="FF008000"/>
      <name val="Noto Sans CJK SC"/>
      <family val="2"/>
    </font>
    <font>
      <sz val="10"/>
      <color rgb="FF0000FF"/>
      <name val="Arial"/>
      <family val="0"/>
      <charset val="1"/>
    </font>
    <font>
      <b val="true"/>
      <sz val="16"/>
      <color rgb="FF11111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3C0"/>
        <bgColor rgb="FFFFF9E0"/>
      </patternFill>
    </fill>
    <fill>
      <patternFill patternType="solid">
        <fgColor rgb="FFFFF9E0"/>
        <bgColor rgb="FFF2F2F2"/>
      </patternFill>
    </fill>
    <fill>
      <patternFill patternType="solid">
        <fgColor rgb="FFF2F2F2"/>
        <bgColor rgb="FFFFF9E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11114"/>
      </bottom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3C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70"/>
      <rgbColor rgb="FF969696"/>
      <rgbColor rgb="FF003366"/>
      <rgbColor rgb="FF339966"/>
      <rgbColor rgb="FF11111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8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9.4" hidden="false" customHeight="false" outlineLevel="0" collapsed="false">
      <c r="B4" s="3" t="s">
        <v>2</v>
      </c>
    </row>
    <row r="5" customFormat="false" ht="15" hidden="false" customHeight="false" outlineLevel="0" collapsed="false">
      <c r="C5" s="4" t="s">
        <v>3</v>
      </c>
    </row>
    <row r="6" customFormat="false" ht="29.85" hidden="false" customHeight="false" outlineLevel="0" collapsed="false">
      <c r="C6" s="4" t="s">
        <v>4</v>
      </c>
    </row>
    <row r="7" customFormat="false" ht="15" hidden="false" customHeight="false" outlineLevel="0" collapsed="false">
      <c r="C7" s="4" t="s">
        <v>5</v>
      </c>
    </row>
    <row r="8" customFormat="false" ht="15" hidden="false" customHeight="false" outlineLevel="0" collapsed="false">
      <c r="C8" s="4" t="s">
        <v>6</v>
      </c>
    </row>
    <row r="9" customFormat="false" ht="15" hidden="false" customHeight="false" outlineLevel="0" collapsed="false">
      <c r="C9" s="4" t="s">
        <v>7</v>
      </c>
    </row>
    <row r="10" customFormat="false" ht="15" hidden="false" customHeight="false" outlineLevel="0" collapsed="false">
      <c r="C10" s="4" t="s">
        <v>8</v>
      </c>
    </row>
    <row r="12" customFormat="false" ht="19.4" hidden="false" customHeight="false" outlineLevel="0" collapsed="false">
      <c r="B12" s="3" t="s">
        <v>9</v>
      </c>
    </row>
    <row r="13" customFormat="false" ht="15" hidden="false" customHeight="false" outlineLevel="0" collapsed="false">
      <c r="C13" s="4" t="s">
        <v>10</v>
      </c>
    </row>
    <row r="14" customFormat="false" ht="15" hidden="false" customHeight="false" outlineLevel="0" collapsed="false">
      <c r="C14" s="4" t="s">
        <v>11</v>
      </c>
    </row>
    <row r="15" customFormat="false" ht="15" hidden="false" customHeight="false" outlineLevel="0" collapsed="false">
      <c r="C15" s="4" t="s">
        <v>12</v>
      </c>
    </row>
    <row r="17" customFormat="false" ht="19.4" hidden="false" customHeight="false" outlineLevel="0" collapsed="false">
      <c r="B17" s="3" t="s">
        <v>13</v>
      </c>
    </row>
    <row r="18" customFormat="false" ht="15" hidden="false" customHeight="false" outlineLevel="0" collapsed="false">
      <c r="C18" s="5" t="s">
        <v>14</v>
      </c>
    </row>
    <row r="19" customFormat="false" ht="15" hidden="false" customHeight="false" outlineLevel="0" collapsed="false">
      <c r="B19" s="6" t="s">
        <v>15</v>
      </c>
    </row>
    <row r="20" customFormat="false" ht="15" hidden="false" customHeight="false" outlineLevel="0" collapsed="false">
      <c r="C20" s="5" t="s">
        <v>16</v>
      </c>
    </row>
    <row r="21" customFormat="false" ht="15" hidden="false" customHeight="false" outlineLevel="0" collapsed="false">
      <c r="C21" s="5" t="s">
        <v>17</v>
      </c>
    </row>
    <row r="22" customFormat="false" ht="15" hidden="false" customHeight="false" outlineLevel="0" collapsed="false">
      <c r="C22" s="5" t="s">
        <v>18</v>
      </c>
    </row>
    <row r="23" customFormat="false" ht="15" hidden="false" customHeight="false" outlineLevel="0" collapsed="false">
      <c r="B23" s="6" t="s">
        <v>19</v>
      </c>
    </row>
    <row r="24" customFormat="false" ht="15" hidden="false" customHeight="false" outlineLevel="0" collapsed="false">
      <c r="C24" s="5" t="s">
        <v>20</v>
      </c>
    </row>
    <row r="25" customFormat="false" ht="15" hidden="false" customHeight="false" outlineLevel="0" collapsed="false">
      <c r="C25" s="5" t="s">
        <v>21</v>
      </c>
    </row>
    <row r="26" customFormat="false" ht="15" hidden="false" customHeight="false" outlineLevel="0" collapsed="false">
      <c r="C26" s="5" t="s">
        <v>22</v>
      </c>
    </row>
    <row r="29" customFormat="false" ht="19.4" hidden="false" customHeight="false" outlineLevel="0" collapsed="false">
      <c r="B29" s="3" t="s">
        <v>23</v>
      </c>
    </row>
    <row r="30" customFormat="false" ht="15" hidden="false" customHeight="false" outlineLevel="0" collapsed="false">
      <c r="C30" s="4" t="s">
        <v>24</v>
      </c>
    </row>
    <row r="31" customFormat="false" ht="15" hidden="false" customHeight="false" outlineLevel="0" collapsed="false">
      <c r="C31" s="4" t="s">
        <v>25</v>
      </c>
    </row>
    <row r="32" customFormat="false" ht="15" hidden="false" customHeight="false" outlineLevel="0" collapsed="false">
      <c r="C32" s="4" t="s">
        <v>26</v>
      </c>
    </row>
    <row r="34" customFormat="false" ht="19.4" hidden="false" customHeight="false" outlineLevel="0" collapsed="false">
      <c r="B34" s="3" t="s">
        <v>27</v>
      </c>
    </row>
    <row r="35" customFormat="false" ht="15" hidden="false" customHeight="false" outlineLevel="0" collapsed="false">
      <c r="C35" s="4" t="s">
        <v>28</v>
      </c>
    </row>
    <row r="36" customFormat="false" ht="29.85" hidden="false" customHeight="false" outlineLevel="0" collapsed="false">
      <c r="C36" s="4" t="s">
        <v>29</v>
      </c>
    </row>
    <row r="37" customFormat="false" ht="15" hidden="false" customHeight="false" outlineLevel="0" collapsed="false">
      <c r="C37" s="4" t="s">
        <v>30</v>
      </c>
    </row>
    <row r="39" customFormat="false" ht="19.4" hidden="false" customHeight="false" outlineLevel="0" collapsed="false">
      <c r="B39" s="3" t="s">
        <v>31</v>
      </c>
    </row>
    <row r="40" customFormat="false" ht="15" hidden="false" customHeight="false" outlineLevel="0" collapsed="false">
      <c r="C40" s="4" t="s">
        <v>32</v>
      </c>
    </row>
    <row r="41" customFormat="false" ht="15" hidden="false" customHeight="false" outlineLevel="0" collapsed="false">
      <c r="C41" s="4" t="s">
        <v>33</v>
      </c>
    </row>
    <row r="42" customFormat="false" ht="15" hidden="false" customHeight="false" outlineLevel="0" collapsed="false">
      <c r="C42" s="4" t="s">
        <v>34</v>
      </c>
    </row>
    <row r="44" customFormat="false" ht="15" hidden="false" customHeight="false" outlineLevel="0" collapsed="false">
      <c r="B44" s="7" t="s">
        <v>35</v>
      </c>
    </row>
    <row r="45" customFormat="false" ht="29.85" hidden="false" customHeight="false" outlineLevel="0" collapsed="false">
      <c r="C45" s="8" t="s">
        <v>36</v>
      </c>
    </row>
    <row r="48" customFormat="false" ht="15" hidden="false" customHeight="false" outlineLevel="0" collapsed="false">
      <c r="B48" s="9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86"/>
  </cols>
  <sheetData>
    <row r="1" customFormat="false" ht="19.7" hidden="false" customHeight="false" outlineLevel="0" collapsed="false">
      <c r="A1" s="1" t="s">
        <v>38</v>
      </c>
    </row>
    <row r="2" customFormat="false" ht="15" hidden="false" customHeight="false" outlineLevel="0" collapsed="false">
      <c r="A2" s="9" t="s">
        <v>39</v>
      </c>
    </row>
    <row r="4" customFormat="false" ht="27.75" hidden="false" customHeight="true" outlineLevel="0" collapsed="false">
      <c r="C4" s="4" t="s">
        <v>40</v>
      </c>
    </row>
    <row r="5" customFormat="false" ht="27.75" hidden="false" customHeight="true" outlineLevel="0" collapsed="false">
      <c r="C5" s="4" t="s">
        <v>41</v>
      </c>
    </row>
    <row r="6" customFormat="false" ht="27.75" hidden="false" customHeight="true" outlineLevel="0" collapsed="false">
      <c r="C6" s="4" t="s">
        <v>42</v>
      </c>
    </row>
    <row r="7" customFormat="false" ht="27.75" hidden="false" customHeight="true" outlineLevel="0" collapsed="false">
      <c r="C7" s="4" t="s">
        <v>43</v>
      </c>
    </row>
    <row r="10" customFormat="false" ht="15" hidden="false" customHeight="false" outlineLevel="0" collapsed="false">
      <c r="B10" s="7" t="s">
        <v>44</v>
      </c>
    </row>
    <row r="11" customFormat="false" ht="15" hidden="false" customHeight="false" outlineLevel="0" collapsed="false">
      <c r="B11" s="6" t="s">
        <v>45</v>
      </c>
      <c r="C11" s="8" t="s">
        <v>46</v>
      </c>
    </row>
    <row r="12" customFormat="false" ht="15" hidden="false" customHeight="false" outlineLevel="0" collapsed="false">
      <c r="B12" s="6" t="s">
        <v>47</v>
      </c>
      <c r="C12" s="8" t="s">
        <v>48</v>
      </c>
    </row>
    <row r="13" customFormat="false" ht="15" hidden="false" customHeight="false" outlineLevel="0" collapsed="false">
      <c r="B13" s="6" t="s">
        <v>49</v>
      </c>
      <c r="C13" s="8" t="s">
        <v>50</v>
      </c>
    </row>
    <row r="14" customFormat="false" ht="15" hidden="false" customHeight="false" outlineLevel="0" collapsed="false">
      <c r="B14" s="6" t="s">
        <v>51</v>
      </c>
      <c r="C14" s="8" t="s">
        <v>52</v>
      </c>
    </row>
    <row r="17" customFormat="false" ht="15" hidden="false" customHeight="false" outlineLevel="0" collapsed="false">
      <c r="B17" s="7" t="s">
        <v>53</v>
      </c>
    </row>
    <row r="18" customFormat="false" ht="45.75" hidden="false" customHeight="true" outlineLevel="0" collapsed="false">
      <c r="C18" s="8" t="s">
        <v>54</v>
      </c>
    </row>
    <row r="21" customFormat="false" ht="15" hidden="false" customHeight="false" outlineLevel="0" collapsed="false">
      <c r="B21" s="7" t="s">
        <v>55</v>
      </c>
    </row>
    <row r="22" customFormat="false" ht="15" hidden="false" customHeight="false" outlineLevel="0" collapsed="false">
      <c r="B22" s="10" t="s">
        <v>56</v>
      </c>
      <c r="C22" s="5" t="s">
        <v>57</v>
      </c>
    </row>
    <row r="23" customFormat="false" ht="15" hidden="false" customHeight="false" outlineLevel="0" collapsed="false">
      <c r="B23" s="5" t="s">
        <v>58</v>
      </c>
      <c r="C23" s="5" t="s">
        <v>59</v>
      </c>
    </row>
    <row r="24" customFormat="false" ht="15" hidden="false" customHeight="false" outlineLevel="0" collapsed="false">
      <c r="B24" s="11" t="s">
        <v>60</v>
      </c>
      <c r="C24" s="5" t="s">
        <v>61</v>
      </c>
    </row>
    <row r="25" customFormat="false" ht="15" hidden="false" customHeight="false" outlineLevel="0" collapsed="false">
      <c r="B25" s="12" t="s">
        <v>62</v>
      </c>
      <c r="C25" s="5" t="s">
        <v>63</v>
      </c>
    </row>
    <row r="29" customFormat="false" ht="15" hidden="false" customHeight="false" outlineLevel="0" collapsed="false">
      <c r="B29" s="9" t="s">
        <v>64</v>
      </c>
    </row>
    <row r="30" customFormat="false" ht="15" hidden="false" customHeight="false" outlineLevel="0" collapsed="false">
      <c r="B30" s="9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"/>
    <col collapsed="false" customWidth="true" hidden="false" outlineLevel="0" max="3" min="3" style="0" width="24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10"/>
    <col collapsed="false" customWidth="true" hidden="false" outlineLevel="0" max="9" min="7" style="0" width="11"/>
    <col collapsed="false" customWidth="true" hidden="false" outlineLevel="0" max="10" min="10" style="0" width="10"/>
    <col collapsed="false" customWidth="true" hidden="false" outlineLevel="0" max="11" min="11" style="0" width="38"/>
    <col collapsed="false" customWidth="true" hidden="false" outlineLevel="0" max="12" min="12" style="0" width="9"/>
  </cols>
  <sheetData>
    <row r="1" customFormat="false" ht="19.7" hidden="false" customHeight="false" outlineLevel="0" collapsed="false">
      <c r="A1" s="1" t="s">
        <v>65</v>
      </c>
    </row>
    <row r="2" customFormat="false" ht="15" hidden="false" customHeight="false" outlineLevel="0" collapsed="false">
      <c r="A2" s="9" t="s">
        <v>66</v>
      </c>
    </row>
    <row r="4" customFormat="false" ht="15" hidden="false" customHeight="false" outlineLevel="0" collapsed="false">
      <c r="C4" s="6" t="s">
        <v>67</v>
      </c>
      <c r="D4" s="13" t="n">
        <v>40</v>
      </c>
      <c r="E4" s="9" t="s">
        <v>68</v>
      </c>
    </row>
    <row r="6" customFormat="false" ht="15" hidden="false" customHeight="false" outlineLevel="0" collapsed="false">
      <c r="A6" s="14"/>
      <c r="B6" s="15" t="s">
        <v>69</v>
      </c>
      <c r="C6" s="15" t="s">
        <v>70</v>
      </c>
      <c r="D6" s="15" t="s">
        <v>71</v>
      </c>
      <c r="E6" s="15" t="s">
        <v>72</v>
      </c>
      <c r="F6" s="15" t="s">
        <v>73</v>
      </c>
      <c r="G6" s="15" t="s">
        <v>74</v>
      </c>
      <c r="H6" s="15" t="s">
        <v>75</v>
      </c>
      <c r="I6" s="15" t="s">
        <v>76</v>
      </c>
      <c r="J6" s="15" t="s">
        <v>77</v>
      </c>
      <c r="K6" s="15" t="s">
        <v>78</v>
      </c>
      <c r="L6" s="15" t="s">
        <v>79</v>
      </c>
    </row>
    <row r="7" customFormat="false" ht="15" hidden="false" customHeight="false" outlineLevel="0" collapsed="false">
      <c r="A7" s="16"/>
      <c r="B7" s="17" t="n">
        <v>1</v>
      </c>
      <c r="C7" s="18" t="s">
        <v>80</v>
      </c>
      <c r="D7" s="19" t="n">
        <v>10</v>
      </c>
      <c r="E7" s="18" t="s">
        <v>81</v>
      </c>
      <c r="F7" s="20" t="n">
        <f aca="false">IF(OR(D7="",SUM($D$7:$D$26)=0),"",D7/SUM($D$7:$D$26))</f>
        <v>0.1</v>
      </c>
      <c r="G7" s="21" t="n">
        <f aca="false">IF(OR(C7="",E7&lt;&gt;"정성"),"",ROUND(D7/SUMIF($E$7:$E$26,"정성",$D$7:$D$26)*$D$4,0))</f>
        <v>5</v>
      </c>
      <c r="H7" s="22"/>
      <c r="I7" s="23" t="str">
        <f aca="false">IF(OR(D7="",H7=""),"",D7-D7*H7/5)</f>
        <v/>
      </c>
      <c r="J7" s="24"/>
      <c r="K7" s="25" t="s">
        <v>82</v>
      </c>
      <c r="L7" s="26" t="str">
        <f aca="false">IF(I7="","",I7*1000+20)</f>
        <v/>
      </c>
    </row>
    <row r="8" customFormat="false" ht="15" hidden="false" customHeight="false" outlineLevel="0" collapsed="false">
      <c r="A8" s="16"/>
      <c r="B8" s="17" t="n">
        <v>2</v>
      </c>
      <c r="C8" s="18" t="s">
        <v>83</v>
      </c>
      <c r="D8" s="19" t="n">
        <v>20</v>
      </c>
      <c r="E8" s="18" t="s">
        <v>81</v>
      </c>
      <c r="F8" s="20" t="n">
        <f aca="false">IF(OR(D8="",SUM($D$7:$D$26)=0),"",D8/SUM($D$7:$D$26))</f>
        <v>0.2</v>
      </c>
      <c r="G8" s="21" t="n">
        <f aca="false">IF(OR(C8="",E8&lt;&gt;"정성"),"",ROUND(D8/SUMIF($E$7:$E$26,"정성",$D$7:$D$26)*$D$4,0))</f>
        <v>10</v>
      </c>
      <c r="H8" s="22"/>
      <c r="I8" s="23" t="str">
        <f aca="false">IF(OR(D8="",H8=""),"",D8-D8*H8/5)</f>
        <v/>
      </c>
      <c r="J8" s="24"/>
      <c r="K8" s="25" t="s">
        <v>84</v>
      </c>
      <c r="L8" s="26" t="str">
        <f aca="false">IF(I8="","",I8*1000+19)</f>
        <v/>
      </c>
    </row>
    <row r="9" customFormat="false" ht="15" hidden="false" customHeight="false" outlineLevel="0" collapsed="false">
      <c r="A9" s="16"/>
      <c r="B9" s="17" t="n">
        <v>3</v>
      </c>
      <c r="C9" s="18" t="s">
        <v>85</v>
      </c>
      <c r="D9" s="19" t="n">
        <v>15</v>
      </c>
      <c r="E9" s="18" t="s">
        <v>81</v>
      </c>
      <c r="F9" s="20" t="n">
        <f aca="false">IF(OR(D9="",SUM($D$7:$D$26)=0),"",D9/SUM($D$7:$D$26))</f>
        <v>0.15</v>
      </c>
      <c r="G9" s="21" t="n">
        <f aca="false">IF(OR(C9="",E9&lt;&gt;"정성"),"",ROUND(D9/SUMIF($E$7:$E$26,"정성",$D$7:$D$26)*$D$4,0))</f>
        <v>8</v>
      </c>
      <c r="H9" s="22"/>
      <c r="I9" s="23" t="str">
        <f aca="false">IF(OR(D9="",H9=""),"",D9-D9*H9/5)</f>
        <v/>
      </c>
      <c r="J9" s="24"/>
      <c r="K9" s="25" t="s">
        <v>86</v>
      </c>
      <c r="L9" s="26" t="str">
        <f aca="false">IF(I9="","",I9*1000+18)</f>
        <v/>
      </c>
    </row>
    <row r="10" customFormat="false" ht="15" hidden="false" customHeight="false" outlineLevel="0" collapsed="false">
      <c r="A10" s="16"/>
      <c r="B10" s="17" t="n">
        <v>4</v>
      </c>
      <c r="C10" s="18" t="s">
        <v>87</v>
      </c>
      <c r="D10" s="19" t="n">
        <v>15</v>
      </c>
      <c r="E10" s="18" t="s">
        <v>81</v>
      </c>
      <c r="F10" s="20" t="n">
        <f aca="false">IF(OR(D10="",SUM($D$7:$D$26)=0),"",D10/SUM($D$7:$D$26))</f>
        <v>0.15</v>
      </c>
      <c r="G10" s="21" t="n">
        <f aca="false">IF(OR(C10="",E10&lt;&gt;"정성"),"",ROUND(D10/SUMIF($E$7:$E$26,"정성",$D$7:$D$26)*$D$4,0))</f>
        <v>8</v>
      </c>
      <c r="H10" s="22"/>
      <c r="I10" s="23" t="str">
        <f aca="false">IF(OR(D10="",H10=""),"",D10-D10*H10/5)</f>
        <v/>
      </c>
      <c r="J10" s="24"/>
      <c r="K10" s="25" t="s">
        <v>88</v>
      </c>
      <c r="L10" s="26" t="str">
        <f aca="false">IF(I10="","",I10*1000+17)</f>
        <v/>
      </c>
    </row>
    <row r="11" customFormat="false" ht="15" hidden="false" customHeight="false" outlineLevel="0" collapsed="false">
      <c r="A11" s="16"/>
      <c r="B11" s="17" t="n">
        <v>5</v>
      </c>
      <c r="C11" s="18" t="s">
        <v>89</v>
      </c>
      <c r="D11" s="19" t="n">
        <v>10</v>
      </c>
      <c r="E11" s="18" t="s">
        <v>90</v>
      </c>
      <c r="F11" s="20" t="n">
        <f aca="false">IF(OR(D11="",SUM($D$7:$D$26)=0),"",D11/SUM($D$7:$D$26))</f>
        <v>0.1</v>
      </c>
      <c r="G11" s="21" t="str">
        <f aca="false">IF(OR(C11="",E11&lt;&gt;"정성"),"",ROUND(D11/SUMIF($E$7:$E$26,"정성",$D$7:$D$26)*$D$4,0))</f>
        <v/>
      </c>
      <c r="H11" s="22"/>
      <c r="I11" s="23" t="str">
        <f aca="false">IF(OR(D11="",H11=""),"",D11-D11*H11/5)</f>
        <v/>
      </c>
      <c r="J11" s="24"/>
      <c r="K11" s="25" t="s">
        <v>91</v>
      </c>
      <c r="L11" s="26" t="str">
        <f aca="false">IF(I11="","",I11*1000+16)</f>
        <v/>
      </c>
    </row>
    <row r="12" customFormat="false" ht="15" hidden="false" customHeight="false" outlineLevel="0" collapsed="false">
      <c r="A12" s="16"/>
      <c r="B12" s="17" t="n">
        <v>6</v>
      </c>
      <c r="C12" s="18" t="s">
        <v>92</v>
      </c>
      <c r="D12" s="19" t="n">
        <v>10</v>
      </c>
      <c r="E12" s="18" t="s">
        <v>81</v>
      </c>
      <c r="F12" s="20" t="n">
        <f aca="false">IF(OR(D12="",SUM($D$7:$D$26)=0),"",D12/SUM($D$7:$D$26))</f>
        <v>0.1</v>
      </c>
      <c r="G12" s="21" t="n">
        <f aca="false">IF(OR(C12="",E12&lt;&gt;"정성"),"",ROUND(D12/SUMIF($E$7:$E$26,"정성",$D$7:$D$26)*$D$4,0))</f>
        <v>5</v>
      </c>
      <c r="H12" s="22"/>
      <c r="I12" s="23" t="str">
        <f aca="false">IF(OR(D12="",H12=""),"",D12-D12*H12/5)</f>
        <v/>
      </c>
      <c r="J12" s="24"/>
      <c r="K12" s="25" t="s">
        <v>93</v>
      </c>
      <c r="L12" s="26" t="str">
        <f aca="false">IF(I12="","",I12*1000+15)</f>
        <v/>
      </c>
    </row>
    <row r="13" customFormat="false" ht="15" hidden="false" customHeight="false" outlineLevel="0" collapsed="false">
      <c r="A13" s="16"/>
      <c r="B13" s="17" t="n">
        <v>7</v>
      </c>
      <c r="C13" s="18" t="s">
        <v>94</v>
      </c>
      <c r="D13" s="19" t="n">
        <v>10</v>
      </c>
      <c r="E13" s="18" t="s">
        <v>81</v>
      </c>
      <c r="F13" s="20" t="n">
        <f aca="false">IF(OR(D13="",SUM($D$7:$D$26)=0),"",D13/SUM($D$7:$D$26))</f>
        <v>0.1</v>
      </c>
      <c r="G13" s="21" t="n">
        <f aca="false">IF(OR(C13="",E13&lt;&gt;"정성"),"",ROUND(D13/SUMIF($E$7:$E$26,"정성",$D$7:$D$26)*$D$4,0))</f>
        <v>5</v>
      </c>
      <c r="H13" s="22"/>
      <c r="I13" s="23" t="str">
        <f aca="false">IF(OR(D13="",H13=""),"",D13-D13*H13/5)</f>
        <v/>
      </c>
      <c r="J13" s="24"/>
      <c r="K13" s="25" t="s">
        <v>95</v>
      </c>
      <c r="L13" s="26" t="str">
        <f aca="false">IF(I13="","",I13*1000+14)</f>
        <v/>
      </c>
    </row>
    <row r="14" customFormat="false" ht="15" hidden="false" customHeight="false" outlineLevel="0" collapsed="false">
      <c r="A14" s="16"/>
      <c r="B14" s="17" t="n">
        <v>8</v>
      </c>
      <c r="C14" s="18" t="s">
        <v>96</v>
      </c>
      <c r="D14" s="19" t="n">
        <v>5</v>
      </c>
      <c r="E14" s="18" t="s">
        <v>90</v>
      </c>
      <c r="F14" s="20" t="n">
        <f aca="false">IF(OR(D14="",SUM($D$7:$D$26)=0),"",D14/SUM($D$7:$D$26))</f>
        <v>0.05</v>
      </c>
      <c r="G14" s="21" t="str">
        <f aca="false">IF(OR(C14="",E14&lt;&gt;"정성"),"",ROUND(D14/SUMIF($E$7:$E$26,"정성",$D$7:$D$26)*$D$4,0))</f>
        <v/>
      </c>
      <c r="H14" s="22"/>
      <c r="I14" s="23" t="str">
        <f aca="false">IF(OR(D14="",H14=""),"",D14-D14*H14/5)</f>
        <v/>
      </c>
      <c r="J14" s="24"/>
      <c r="K14" s="25" t="s">
        <v>97</v>
      </c>
      <c r="L14" s="26" t="str">
        <f aca="false">IF(I14="","",I14*1000+13)</f>
        <v/>
      </c>
    </row>
    <row r="15" customFormat="false" ht="15" hidden="false" customHeight="false" outlineLevel="0" collapsed="false">
      <c r="A15" s="16"/>
      <c r="B15" s="17" t="n">
        <v>9</v>
      </c>
      <c r="C15" s="18" t="s">
        <v>98</v>
      </c>
      <c r="D15" s="19" t="n">
        <v>5</v>
      </c>
      <c r="E15" s="18" t="s">
        <v>98</v>
      </c>
      <c r="F15" s="20" t="n">
        <f aca="false">IF(OR(D15="",SUM($D$7:$D$26)=0),"",D15/SUM($D$7:$D$26))</f>
        <v>0.05</v>
      </c>
      <c r="G15" s="21" t="str">
        <f aca="false">IF(OR(C15="",E15&lt;&gt;"정성"),"",ROUND(D15/SUMIF($E$7:$E$26,"정성",$D$7:$D$26)*$D$4,0))</f>
        <v/>
      </c>
      <c r="H15" s="22"/>
      <c r="I15" s="23" t="str">
        <f aca="false">IF(OR(D15="",H15=""),"",D15-D15*H15/5)</f>
        <v/>
      </c>
      <c r="J15" s="24"/>
      <c r="K15" s="25" t="s">
        <v>99</v>
      </c>
      <c r="L15" s="26" t="str">
        <f aca="false">IF(I15="","",I15*1000+12)</f>
        <v/>
      </c>
    </row>
    <row r="16" customFormat="false" ht="15" hidden="false" customHeight="false" outlineLevel="0" collapsed="false">
      <c r="A16" s="16"/>
      <c r="B16" s="17" t="n">
        <v>10</v>
      </c>
      <c r="C16" s="18"/>
      <c r="D16" s="19"/>
      <c r="E16" s="18"/>
      <c r="F16" s="20" t="str">
        <f aca="false">IF(OR(D16="",SUM($D$7:$D$26)=0),"",D16/SUM($D$7:$D$26))</f>
        <v/>
      </c>
      <c r="G16" s="21" t="str">
        <f aca="false">IF(OR(C16="",E16&lt;&gt;"정성"),"",ROUND(D16/SUMIF($E$7:$E$26,"정성",$D$7:$D$26)*$D$4,0))</f>
        <v/>
      </c>
      <c r="H16" s="22"/>
      <c r="I16" s="23" t="str">
        <f aca="false">IF(OR(D16="",H16=""),"",D16-D16*H16/5)</f>
        <v/>
      </c>
      <c r="J16" s="24"/>
      <c r="K16" s="25"/>
      <c r="L16" s="26" t="str">
        <f aca="false">IF(I16="","",I16*1000+11)</f>
        <v/>
      </c>
    </row>
    <row r="17" customFormat="false" ht="15" hidden="false" customHeight="false" outlineLevel="0" collapsed="false">
      <c r="A17" s="16"/>
      <c r="B17" s="17" t="n">
        <v>11</v>
      </c>
      <c r="C17" s="18"/>
      <c r="D17" s="19"/>
      <c r="E17" s="18"/>
      <c r="F17" s="20" t="str">
        <f aca="false">IF(OR(D17="",SUM($D$7:$D$26)=0),"",D17/SUM($D$7:$D$26))</f>
        <v/>
      </c>
      <c r="G17" s="21" t="str">
        <f aca="false">IF(OR(C17="",E17&lt;&gt;"정성"),"",ROUND(D17/SUMIF($E$7:$E$26,"정성",$D$7:$D$26)*$D$4,0))</f>
        <v/>
      </c>
      <c r="H17" s="22"/>
      <c r="I17" s="23" t="str">
        <f aca="false">IF(OR(D17="",H17=""),"",D17-D17*H17/5)</f>
        <v/>
      </c>
      <c r="J17" s="24"/>
      <c r="K17" s="25"/>
      <c r="L17" s="26" t="str">
        <f aca="false">IF(I17="","",I17*1000+10)</f>
        <v/>
      </c>
    </row>
    <row r="18" customFormat="false" ht="15" hidden="false" customHeight="false" outlineLevel="0" collapsed="false">
      <c r="A18" s="16"/>
      <c r="B18" s="17" t="n">
        <v>12</v>
      </c>
      <c r="C18" s="18"/>
      <c r="D18" s="19"/>
      <c r="E18" s="18"/>
      <c r="F18" s="20" t="str">
        <f aca="false">IF(OR(D18="",SUM($D$7:$D$26)=0),"",D18/SUM($D$7:$D$26))</f>
        <v/>
      </c>
      <c r="G18" s="21" t="str">
        <f aca="false">IF(OR(C18="",E18&lt;&gt;"정성"),"",ROUND(D18/SUMIF($E$7:$E$26,"정성",$D$7:$D$26)*$D$4,0))</f>
        <v/>
      </c>
      <c r="H18" s="22"/>
      <c r="I18" s="23" t="str">
        <f aca="false">IF(OR(D18="",H18=""),"",D18-D18*H18/5)</f>
        <v/>
      </c>
      <c r="J18" s="24"/>
      <c r="K18" s="25"/>
      <c r="L18" s="26" t="str">
        <f aca="false">IF(I18="","",I18*1000+9)</f>
        <v/>
      </c>
    </row>
    <row r="19" customFormat="false" ht="15" hidden="false" customHeight="false" outlineLevel="0" collapsed="false">
      <c r="A19" s="16"/>
      <c r="B19" s="17" t="n">
        <v>13</v>
      </c>
      <c r="C19" s="18"/>
      <c r="D19" s="19"/>
      <c r="E19" s="18"/>
      <c r="F19" s="20" t="str">
        <f aca="false">IF(OR(D19="",SUM($D$7:$D$26)=0),"",D19/SUM($D$7:$D$26))</f>
        <v/>
      </c>
      <c r="G19" s="21" t="str">
        <f aca="false">IF(OR(C19="",E19&lt;&gt;"정성"),"",ROUND(D19/SUMIF($E$7:$E$26,"정성",$D$7:$D$26)*$D$4,0))</f>
        <v/>
      </c>
      <c r="H19" s="22"/>
      <c r="I19" s="23" t="str">
        <f aca="false">IF(OR(D19="",H19=""),"",D19-D19*H19/5)</f>
        <v/>
      </c>
      <c r="J19" s="24"/>
      <c r="K19" s="25"/>
      <c r="L19" s="26" t="str">
        <f aca="false">IF(I19="","",I19*1000+8)</f>
        <v/>
      </c>
    </row>
    <row r="20" customFormat="false" ht="15" hidden="false" customHeight="false" outlineLevel="0" collapsed="false">
      <c r="A20" s="16"/>
      <c r="B20" s="17" t="n">
        <v>14</v>
      </c>
      <c r="C20" s="18"/>
      <c r="D20" s="19"/>
      <c r="E20" s="18"/>
      <c r="F20" s="20" t="str">
        <f aca="false">IF(OR(D20="",SUM($D$7:$D$26)=0),"",D20/SUM($D$7:$D$26))</f>
        <v/>
      </c>
      <c r="G20" s="21" t="str">
        <f aca="false">IF(OR(C20="",E20&lt;&gt;"정성"),"",ROUND(D20/SUMIF($E$7:$E$26,"정성",$D$7:$D$26)*$D$4,0))</f>
        <v/>
      </c>
      <c r="H20" s="22"/>
      <c r="I20" s="23" t="str">
        <f aca="false">IF(OR(D20="",H20=""),"",D20-D20*H20/5)</f>
        <v/>
      </c>
      <c r="J20" s="24"/>
      <c r="K20" s="25"/>
      <c r="L20" s="26" t="str">
        <f aca="false">IF(I20="","",I20*1000+7)</f>
        <v/>
      </c>
    </row>
    <row r="21" customFormat="false" ht="15" hidden="false" customHeight="false" outlineLevel="0" collapsed="false">
      <c r="A21" s="16"/>
      <c r="B21" s="17" t="n">
        <v>15</v>
      </c>
      <c r="C21" s="18"/>
      <c r="D21" s="19"/>
      <c r="E21" s="18"/>
      <c r="F21" s="20" t="str">
        <f aca="false">IF(OR(D21="",SUM($D$7:$D$26)=0),"",D21/SUM($D$7:$D$26))</f>
        <v/>
      </c>
      <c r="G21" s="21" t="str">
        <f aca="false">IF(OR(C21="",E21&lt;&gt;"정성"),"",ROUND(D21/SUMIF($E$7:$E$26,"정성",$D$7:$D$26)*$D$4,0))</f>
        <v/>
      </c>
      <c r="H21" s="22"/>
      <c r="I21" s="23" t="str">
        <f aca="false">IF(OR(D21="",H21=""),"",D21-D21*H21/5)</f>
        <v/>
      </c>
      <c r="J21" s="24"/>
      <c r="K21" s="25"/>
      <c r="L21" s="26" t="str">
        <f aca="false">IF(I21="","",I21*1000+6)</f>
        <v/>
      </c>
    </row>
    <row r="22" customFormat="false" ht="15" hidden="false" customHeight="false" outlineLevel="0" collapsed="false">
      <c r="A22" s="16"/>
      <c r="B22" s="17" t="n">
        <v>16</v>
      </c>
      <c r="C22" s="18"/>
      <c r="D22" s="19"/>
      <c r="E22" s="18"/>
      <c r="F22" s="20" t="str">
        <f aca="false">IF(OR(D22="",SUM($D$7:$D$26)=0),"",D22/SUM($D$7:$D$26))</f>
        <v/>
      </c>
      <c r="G22" s="21" t="str">
        <f aca="false">IF(OR(C22="",E22&lt;&gt;"정성"),"",ROUND(D22/SUMIF($E$7:$E$26,"정성",$D$7:$D$26)*$D$4,0))</f>
        <v/>
      </c>
      <c r="H22" s="22"/>
      <c r="I22" s="23" t="str">
        <f aca="false">IF(OR(D22="",H22=""),"",D22-D22*H22/5)</f>
        <v/>
      </c>
      <c r="J22" s="24"/>
      <c r="K22" s="25"/>
      <c r="L22" s="26" t="str">
        <f aca="false">IF(I22="","",I22*1000+5)</f>
        <v/>
      </c>
    </row>
    <row r="23" customFormat="false" ht="15" hidden="false" customHeight="false" outlineLevel="0" collapsed="false">
      <c r="A23" s="16"/>
      <c r="B23" s="17" t="n">
        <v>17</v>
      </c>
      <c r="C23" s="18"/>
      <c r="D23" s="19"/>
      <c r="E23" s="18"/>
      <c r="F23" s="20" t="str">
        <f aca="false">IF(OR(D23="",SUM($D$7:$D$26)=0),"",D23/SUM($D$7:$D$26))</f>
        <v/>
      </c>
      <c r="G23" s="21" t="str">
        <f aca="false">IF(OR(C23="",E23&lt;&gt;"정성"),"",ROUND(D23/SUMIF($E$7:$E$26,"정성",$D$7:$D$26)*$D$4,0))</f>
        <v/>
      </c>
      <c r="H23" s="22"/>
      <c r="I23" s="23" t="str">
        <f aca="false">IF(OR(D23="",H23=""),"",D23-D23*H23/5)</f>
        <v/>
      </c>
      <c r="J23" s="24"/>
      <c r="K23" s="25"/>
      <c r="L23" s="26" t="str">
        <f aca="false">IF(I23="","",I23*1000+4)</f>
        <v/>
      </c>
    </row>
    <row r="24" customFormat="false" ht="15" hidden="false" customHeight="false" outlineLevel="0" collapsed="false">
      <c r="A24" s="16"/>
      <c r="B24" s="17" t="n">
        <v>18</v>
      </c>
      <c r="C24" s="18"/>
      <c r="D24" s="19"/>
      <c r="E24" s="18"/>
      <c r="F24" s="20" t="str">
        <f aca="false">IF(OR(D24="",SUM($D$7:$D$26)=0),"",D24/SUM($D$7:$D$26))</f>
        <v/>
      </c>
      <c r="G24" s="21" t="str">
        <f aca="false">IF(OR(C24="",E24&lt;&gt;"정성"),"",ROUND(D24/SUMIF($E$7:$E$26,"정성",$D$7:$D$26)*$D$4,0))</f>
        <v/>
      </c>
      <c r="H24" s="22"/>
      <c r="I24" s="23" t="str">
        <f aca="false">IF(OR(D24="",H24=""),"",D24-D24*H24/5)</f>
        <v/>
      </c>
      <c r="J24" s="24"/>
      <c r="K24" s="25"/>
      <c r="L24" s="26" t="str">
        <f aca="false">IF(I24="","",I24*1000+3)</f>
        <v/>
      </c>
    </row>
    <row r="25" customFormat="false" ht="15" hidden="false" customHeight="false" outlineLevel="0" collapsed="false">
      <c r="A25" s="16"/>
      <c r="B25" s="17" t="n">
        <v>19</v>
      </c>
      <c r="C25" s="18"/>
      <c r="D25" s="19"/>
      <c r="E25" s="18"/>
      <c r="F25" s="20" t="str">
        <f aca="false">IF(OR(D25="",SUM($D$7:$D$26)=0),"",D25/SUM($D$7:$D$26))</f>
        <v/>
      </c>
      <c r="G25" s="21" t="str">
        <f aca="false">IF(OR(C25="",E25&lt;&gt;"정성"),"",ROUND(D25/SUMIF($E$7:$E$26,"정성",$D$7:$D$26)*$D$4,0))</f>
        <v/>
      </c>
      <c r="H25" s="22"/>
      <c r="I25" s="23" t="str">
        <f aca="false">IF(OR(D25="",H25=""),"",D25-D25*H25/5)</f>
        <v/>
      </c>
      <c r="J25" s="24"/>
      <c r="K25" s="25"/>
      <c r="L25" s="26" t="str">
        <f aca="false">IF(I25="","",I25*1000+2)</f>
        <v/>
      </c>
    </row>
    <row r="26" customFormat="false" ht="15" hidden="false" customHeight="false" outlineLevel="0" collapsed="false">
      <c r="A26" s="16"/>
      <c r="B26" s="17" t="n">
        <v>20</v>
      </c>
      <c r="C26" s="18"/>
      <c r="D26" s="19"/>
      <c r="E26" s="18"/>
      <c r="F26" s="20" t="str">
        <f aca="false">IF(OR(D26="",SUM($D$7:$D$26)=0),"",D26/SUM($D$7:$D$26))</f>
        <v/>
      </c>
      <c r="G26" s="21" t="str">
        <f aca="false">IF(OR(C26="",E26&lt;&gt;"정성"),"",ROUND(D26/SUMIF($E$7:$E$26,"정성",$D$7:$D$26)*$D$4,0))</f>
        <v/>
      </c>
      <c r="H26" s="22"/>
      <c r="I26" s="23" t="str">
        <f aca="false">IF(OR(D26="",H26=""),"",D26-D26*H26/5)</f>
        <v/>
      </c>
      <c r="J26" s="24"/>
      <c r="K26" s="25"/>
      <c r="L26" s="26" t="str">
        <f aca="false">IF(I26="","",I26*1000+1)</f>
        <v/>
      </c>
    </row>
    <row r="28" customFormat="false" ht="15" hidden="false" customHeight="false" outlineLevel="0" collapsed="false">
      <c r="C28" s="6" t="s">
        <v>100</v>
      </c>
      <c r="D28" s="27" t="n">
        <f aca="false">SUM(D7:D26)</f>
        <v>100</v>
      </c>
      <c r="F28" s="2" t="s">
        <v>101</v>
      </c>
    </row>
    <row r="29" customFormat="false" ht="15" hidden="false" customHeight="false" outlineLevel="0" collapsed="false">
      <c r="C29" s="6" t="s">
        <v>102</v>
      </c>
      <c r="D29" s="27" t="n">
        <f aca="false">SUMIF(E7:E26,"정성",D7:D26)</f>
        <v>80</v>
      </c>
      <c r="F29" s="9" t="s">
        <v>103</v>
      </c>
    </row>
    <row r="30" customFormat="false" ht="15" hidden="false" customHeight="false" outlineLevel="0" collapsed="false">
      <c r="C30" s="6" t="s">
        <v>104</v>
      </c>
      <c r="D30" s="27" t="n">
        <f aca="false">SUMIF(E7:E26,"정량",D7:D26)</f>
        <v>15</v>
      </c>
      <c r="F30" s="9" t="s">
        <v>105</v>
      </c>
    </row>
    <row r="31" customFormat="false" ht="15" hidden="false" customHeight="false" outlineLevel="0" collapsed="false">
      <c r="C31" s="6" t="s">
        <v>106</v>
      </c>
      <c r="D31" s="27" t="n">
        <f aca="false">SUM(G7:G26)</f>
        <v>41</v>
      </c>
      <c r="F31" s="2"/>
    </row>
    <row r="32" customFormat="false" ht="15" hidden="false" customHeight="false" outlineLevel="0" collapsed="false">
      <c r="C32" s="6" t="s">
        <v>107</v>
      </c>
      <c r="D32" s="27" t="n">
        <f aca="false">SUM(J7:J26)</f>
        <v>0</v>
      </c>
      <c r="F32" s="2"/>
    </row>
    <row r="33" customFormat="false" ht="15" hidden="false" customHeight="false" outlineLevel="0" collapsed="false">
      <c r="C33" s="6" t="s">
        <v>108</v>
      </c>
      <c r="D33" s="27" t="n">
        <f aca="false">SUM(J7:J26)-SUM(G7:G26)</f>
        <v>-41</v>
      </c>
      <c r="F33" s="9" t="s">
        <v>109</v>
      </c>
    </row>
    <row r="34" customFormat="false" ht="15" hidden="false" customHeight="false" outlineLevel="0" collapsed="false">
      <c r="C34" s="6" t="s">
        <v>110</v>
      </c>
      <c r="D34" s="28" t="str">
        <f aca="false">IF(COUNT(H7:H26)=0,"",SUMPRODUCT(D7:D26,IF(H7:H26="",0,H7:H26))/5)</f>
        <v/>
      </c>
      <c r="F34" s="2"/>
    </row>
    <row r="36" customFormat="false" ht="15" hidden="false" customHeight="false" outlineLevel="0" collapsed="false">
      <c r="C36" s="7" t="s">
        <v>111</v>
      </c>
      <c r="D36" s="29" t="str">
        <f aca="false">IF(D28=0,"배점표를 먼저 옮겨 적으십시오",IF(D28&lt;&gt;100,"배점 합계가 100이 아닙니다",IF(D32=0,"실제 쪽수를 넣으면 배분이 맞는지 봅니다",IF(ABS(D33)&gt;5,"배분이 어긋났습니다","배분이 맞습니다"))))</f>
        <v>실제 쪽수를 넣으면 배분이 맞는지 봅니다</v>
      </c>
      <c r="E36" s="29"/>
      <c r="F36" s="29"/>
    </row>
    <row r="37" customFormat="false" ht="31.5" hidden="false" customHeight="true" outlineLevel="0" collapsed="false">
      <c r="C37" s="6" t="s">
        <v>112</v>
      </c>
      <c r="E37" s="30" t="str">
        <f aca="false">IF(D28=0,"공고문 「제안서 평가 기준」 표를 그대로 옮겨 적으십시오. 항목 이름을 바꾸지 마십시오.",IF(D28&lt;&gt;100,"항목이 빠졌거나 잘못 적혔습니다. 공고문과 대조하십시오.",IF(D32=0,"제안서를 쓰면서 항목별 실제 쪽수를 「실제 쪽수」 칸에 적으십시오.",IF(ABS(D33)&gt;5,"배점 대비 분량이 어긋납니다. 아래 「분량 점검」에서 어느 항목인지 보십시오.","배점과 분량이 맞습니다. 이제 내용을 보십시오."))))</f>
        <v>제안서를 쓰면서 항목별 실제 쪽수를 「실제 쪽수」 칸에 적으십시오.</v>
      </c>
      <c r="F37" s="30"/>
      <c r="G37" s="30"/>
      <c r="H37" s="30"/>
      <c r="I37" s="30"/>
      <c r="J37" s="30"/>
      <c r="K37" s="30"/>
    </row>
    <row r="39" customFormat="false" ht="15" hidden="false" customHeight="false" outlineLevel="0" collapsed="false">
      <c r="C39" s="7" t="s">
        <v>113</v>
      </c>
    </row>
    <row r="40" customFormat="false" ht="15" hidden="false" customHeight="false" outlineLevel="0" collapsed="false">
      <c r="B40" s="15"/>
      <c r="C40" s="15" t="s">
        <v>114</v>
      </c>
      <c r="D40" s="15" t="s">
        <v>115</v>
      </c>
      <c r="E40" s="15" t="s">
        <v>71</v>
      </c>
      <c r="F40" s="15" t="s">
        <v>75</v>
      </c>
      <c r="G40" s="15" t="s">
        <v>76</v>
      </c>
      <c r="H40" s="15" t="s">
        <v>74</v>
      </c>
      <c r="I40" s="15" t="s">
        <v>77</v>
      </c>
      <c r="J40" s="15" t="s">
        <v>116</v>
      </c>
    </row>
    <row r="41" customFormat="false" ht="15" hidden="false" customHeight="false" outlineLevel="0" collapsed="false">
      <c r="B41" s="16"/>
      <c r="C41" s="17" t="n">
        <v>1</v>
      </c>
      <c r="D41" s="17" t="str">
        <f aca="false">IFERROR(INDEX($C$7:$C$26,MATCH(LARGE($L$7:$L$26,1),$L$7:$L$26,0)),"")</f>
        <v/>
      </c>
      <c r="E41" s="21" t="str">
        <f aca="false">IFERROR(INDEX($D$7:$D$26,MATCH(LARGE($L$7:$L$26,1),$L$7:$L$26,0)),"")</f>
        <v/>
      </c>
      <c r="F41" s="21" t="str">
        <f aca="false">IFERROR(INDEX($H$7:$H$26,MATCH(LARGE($L$7:$L$26,1),$L$7:$L$26,0)),"")</f>
        <v/>
      </c>
      <c r="G41" s="23" t="str">
        <f aca="false">IFERROR(INDEX($I$7:$I$26,MATCH(LARGE($L$7:$L$26,1),$L$7:$L$26,0)),"")</f>
        <v/>
      </c>
      <c r="H41" s="21" t="str">
        <f aca="false">IFERROR(INDEX($G$7:$G$26,MATCH(LARGE($L$7:$L$26,1),$L$7:$L$26,0)),"")</f>
        <v/>
      </c>
      <c r="I41" s="21" t="str">
        <f aca="false">IFERROR(INDEX($J$7:$J$26,MATCH(LARGE($L$7:$L$26,1),$L$7:$L$26,0)),"")</f>
        <v/>
      </c>
      <c r="J41" s="25" t="str">
        <f aca="false">IFERROR(INDEX($K$7:$K$26,MATCH(LARGE($L$7:$L$26,1),$L$7:$L$26,0)),"")</f>
        <v/>
      </c>
    </row>
    <row r="42" customFormat="false" ht="15" hidden="false" customHeight="false" outlineLevel="0" collapsed="false">
      <c r="B42" s="16"/>
      <c r="C42" s="17" t="n">
        <v>2</v>
      </c>
      <c r="D42" s="17" t="str">
        <f aca="false">IFERROR(INDEX($C$7:$C$26,MATCH(LARGE($L$7:$L$26,2),$L$7:$L$26,0)),"")</f>
        <v/>
      </c>
      <c r="E42" s="21" t="str">
        <f aca="false">IFERROR(INDEX($D$7:$D$26,MATCH(LARGE($L$7:$L$26,2),$L$7:$L$26,0)),"")</f>
        <v/>
      </c>
      <c r="F42" s="21" t="str">
        <f aca="false">IFERROR(INDEX($H$7:$H$26,MATCH(LARGE($L$7:$L$26,2),$L$7:$L$26,0)),"")</f>
        <v/>
      </c>
      <c r="G42" s="23" t="str">
        <f aca="false">IFERROR(INDEX($I$7:$I$26,MATCH(LARGE($L$7:$L$26,2),$L$7:$L$26,0)),"")</f>
        <v/>
      </c>
      <c r="H42" s="21" t="str">
        <f aca="false">IFERROR(INDEX($G$7:$G$26,MATCH(LARGE($L$7:$L$26,2),$L$7:$L$26,0)),"")</f>
        <v/>
      </c>
      <c r="I42" s="21" t="str">
        <f aca="false">IFERROR(INDEX($J$7:$J$26,MATCH(LARGE($L$7:$L$26,2),$L$7:$L$26,0)),"")</f>
        <v/>
      </c>
      <c r="J42" s="25" t="str">
        <f aca="false">IFERROR(INDEX($K$7:$K$26,MATCH(LARGE($L$7:$L$26,2),$L$7:$L$26,0)),"")</f>
        <v/>
      </c>
    </row>
    <row r="43" customFormat="false" ht="15" hidden="false" customHeight="false" outlineLevel="0" collapsed="false">
      <c r="B43" s="16"/>
      <c r="C43" s="17" t="n">
        <v>3</v>
      </c>
      <c r="D43" s="17" t="str">
        <f aca="false">IFERROR(INDEX($C$7:$C$26,MATCH(LARGE($L$7:$L$26,3),$L$7:$L$26,0)),"")</f>
        <v/>
      </c>
      <c r="E43" s="21" t="str">
        <f aca="false">IFERROR(INDEX($D$7:$D$26,MATCH(LARGE($L$7:$L$26,3),$L$7:$L$26,0)),"")</f>
        <v/>
      </c>
      <c r="F43" s="21" t="str">
        <f aca="false">IFERROR(INDEX($H$7:$H$26,MATCH(LARGE($L$7:$L$26,3),$L$7:$L$26,0)),"")</f>
        <v/>
      </c>
      <c r="G43" s="23" t="str">
        <f aca="false">IFERROR(INDEX($I$7:$I$26,MATCH(LARGE($L$7:$L$26,3),$L$7:$L$26,0)),"")</f>
        <v/>
      </c>
      <c r="H43" s="21" t="str">
        <f aca="false">IFERROR(INDEX($G$7:$G$26,MATCH(LARGE($L$7:$L$26,3),$L$7:$L$26,0)),"")</f>
        <v/>
      </c>
      <c r="I43" s="21" t="str">
        <f aca="false">IFERROR(INDEX($J$7:$J$26,MATCH(LARGE($L$7:$L$26,3),$L$7:$L$26,0)),"")</f>
        <v/>
      </c>
      <c r="J43" s="25" t="str">
        <f aca="false">IFERROR(INDEX($K$7:$K$26,MATCH(LARGE($L$7:$L$26,3),$L$7:$L$26,0)),"")</f>
        <v/>
      </c>
    </row>
    <row r="44" customFormat="false" ht="15" hidden="false" customHeight="false" outlineLevel="0" collapsed="false">
      <c r="B44" s="16"/>
      <c r="C44" s="17" t="n">
        <v>4</v>
      </c>
      <c r="D44" s="17" t="str">
        <f aca="false">IFERROR(INDEX($C$7:$C$26,MATCH(LARGE($L$7:$L$26,4),$L$7:$L$26,0)),"")</f>
        <v/>
      </c>
      <c r="E44" s="21" t="str">
        <f aca="false">IFERROR(INDEX($D$7:$D$26,MATCH(LARGE($L$7:$L$26,4),$L$7:$L$26,0)),"")</f>
        <v/>
      </c>
      <c r="F44" s="21" t="str">
        <f aca="false">IFERROR(INDEX($H$7:$H$26,MATCH(LARGE($L$7:$L$26,4),$L$7:$L$26,0)),"")</f>
        <v/>
      </c>
      <c r="G44" s="23" t="str">
        <f aca="false">IFERROR(INDEX($I$7:$I$26,MATCH(LARGE($L$7:$L$26,4),$L$7:$L$26,0)),"")</f>
        <v/>
      </c>
      <c r="H44" s="21" t="str">
        <f aca="false">IFERROR(INDEX($G$7:$G$26,MATCH(LARGE($L$7:$L$26,4),$L$7:$L$26,0)),"")</f>
        <v/>
      </c>
      <c r="I44" s="21" t="str">
        <f aca="false">IFERROR(INDEX($J$7:$J$26,MATCH(LARGE($L$7:$L$26,4),$L$7:$L$26,0)),"")</f>
        <v/>
      </c>
      <c r="J44" s="25" t="str">
        <f aca="false">IFERROR(INDEX($K$7:$K$26,MATCH(LARGE($L$7:$L$26,4),$L$7:$L$26,0)),"")</f>
        <v/>
      </c>
    </row>
    <row r="45" customFormat="false" ht="15" hidden="false" customHeight="false" outlineLevel="0" collapsed="false">
      <c r="B45" s="16"/>
      <c r="C45" s="17" t="n">
        <v>5</v>
      </c>
      <c r="D45" s="17" t="str">
        <f aca="false">IFERROR(INDEX($C$7:$C$26,MATCH(LARGE($L$7:$L$26,5),$L$7:$L$26,0)),"")</f>
        <v/>
      </c>
      <c r="E45" s="21" t="str">
        <f aca="false">IFERROR(INDEX($D$7:$D$26,MATCH(LARGE($L$7:$L$26,5),$L$7:$L$26,0)),"")</f>
        <v/>
      </c>
      <c r="F45" s="21" t="str">
        <f aca="false">IFERROR(INDEX($H$7:$H$26,MATCH(LARGE($L$7:$L$26,5),$L$7:$L$26,0)),"")</f>
        <v/>
      </c>
      <c r="G45" s="23" t="str">
        <f aca="false">IFERROR(INDEX($I$7:$I$26,MATCH(LARGE($L$7:$L$26,5),$L$7:$L$26,0)),"")</f>
        <v/>
      </c>
      <c r="H45" s="21" t="str">
        <f aca="false">IFERROR(INDEX($G$7:$G$26,MATCH(LARGE($L$7:$L$26,5),$L$7:$L$26,0)),"")</f>
        <v/>
      </c>
      <c r="I45" s="21" t="str">
        <f aca="false">IFERROR(INDEX($J$7:$J$26,MATCH(LARGE($L$7:$L$26,5),$L$7:$L$26,0)),"")</f>
        <v/>
      </c>
      <c r="J45" s="25" t="str">
        <f aca="false">IFERROR(INDEX($K$7:$K$26,MATCH(LARGE($L$7:$L$26,5),$L$7:$L$26,0)),"")</f>
        <v/>
      </c>
    </row>
    <row r="46" customFormat="false" ht="15" hidden="false" customHeight="false" outlineLevel="0" collapsed="false">
      <c r="B46" s="16"/>
      <c r="C46" s="17" t="n">
        <v>6</v>
      </c>
      <c r="D46" s="17" t="str">
        <f aca="false">IFERROR(INDEX($C$7:$C$26,MATCH(LARGE($L$7:$L$26,6),$L$7:$L$26,0)),"")</f>
        <v/>
      </c>
      <c r="E46" s="21" t="str">
        <f aca="false">IFERROR(INDEX($D$7:$D$26,MATCH(LARGE($L$7:$L$26,6),$L$7:$L$26,0)),"")</f>
        <v/>
      </c>
      <c r="F46" s="21" t="str">
        <f aca="false">IFERROR(INDEX($H$7:$H$26,MATCH(LARGE($L$7:$L$26,6),$L$7:$L$26,0)),"")</f>
        <v/>
      </c>
      <c r="G46" s="23" t="str">
        <f aca="false">IFERROR(INDEX($I$7:$I$26,MATCH(LARGE($L$7:$L$26,6),$L$7:$L$26,0)),"")</f>
        <v/>
      </c>
      <c r="H46" s="21" t="str">
        <f aca="false">IFERROR(INDEX($G$7:$G$26,MATCH(LARGE($L$7:$L$26,6),$L$7:$L$26,0)),"")</f>
        <v/>
      </c>
      <c r="I46" s="21" t="str">
        <f aca="false">IFERROR(INDEX($J$7:$J$26,MATCH(LARGE($L$7:$L$26,6),$L$7:$L$26,0)),"")</f>
        <v/>
      </c>
      <c r="J46" s="25" t="str">
        <f aca="false">IFERROR(INDEX($K$7:$K$26,MATCH(LARGE($L$7:$L$26,6),$L$7:$L$26,0)),"")</f>
        <v/>
      </c>
    </row>
    <row r="47" customFormat="false" ht="15" hidden="false" customHeight="false" outlineLevel="0" collapsed="false">
      <c r="D47" s="2" t="str">
        <f aca="false">IF(COUNT($L$7:$L$26)=0,"「우리 예상」을 매기면 여기가 채워집니다.","")</f>
        <v>「우리 예상」을 매기면 여기가 채워집니다.</v>
      </c>
    </row>
    <row r="49" customFormat="false" ht="15" hidden="false" customHeight="false" outlineLevel="0" collapsed="false">
      <c r="C49" s="7" t="s">
        <v>117</v>
      </c>
    </row>
    <row r="50" customFormat="false" ht="30" hidden="false" customHeight="true" outlineLevel="0" collapsed="false">
      <c r="D50" s="31" t="s">
        <v>118</v>
      </c>
      <c r="E50" s="31"/>
      <c r="F50" s="31"/>
      <c r="G50" s="31"/>
      <c r="H50" s="31"/>
      <c r="I50" s="31"/>
      <c r="J50" s="31"/>
      <c r="K50" s="31"/>
    </row>
    <row r="51" customFormat="false" ht="30" hidden="false" customHeight="true" outlineLevel="0" collapsed="false">
      <c r="D51" s="31" t="s">
        <v>119</v>
      </c>
      <c r="E51" s="31"/>
      <c r="F51" s="31"/>
      <c r="G51" s="31"/>
      <c r="H51" s="31"/>
      <c r="I51" s="31"/>
      <c r="J51" s="31"/>
      <c r="K51" s="31"/>
    </row>
    <row r="52" customFormat="false" ht="30" hidden="false" customHeight="true" outlineLevel="0" collapsed="false">
      <c r="D52" s="31" t="s">
        <v>120</v>
      </c>
      <c r="E52" s="31"/>
      <c r="F52" s="31"/>
      <c r="G52" s="31"/>
      <c r="H52" s="31"/>
      <c r="I52" s="31"/>
      <c r="J52" s="31"/>
      <c r="K52" s="31"/>
    </row>
    <row r="53" customFormat="false" ht="30" hidden="false" customHeight="true" outlineLevel="0" collapsed="false">
      <c r="D53" s="31" t="s">
        <v>121</v>
      </c>
      <c r="E53" s="31"/>
      <c r="F53" s="31"/>
      <c r="G53" s="31"/>
      <c r="H53" s="31"/>
      <c r="I53" s="31"/>
      <c r="J53" s="31"/>
      <c r="K53" s="31"/>
    </row>
    <row r="56" customFormat="false" ht="15" hidden="false" customHeight="false" outlineLevel="0" collapsed="false">
      <c r="C56" s="9" t="s">
        <v>37</v>
      </c>
    </row>
  </sheetData>
  <mergeCells count="6">
    <mergeCell ref="D36:F36"/>
    <mergeCell ref="E37:K37"/>
    <mergeCell ref="D50:K50"/>
    <mergeCell ref="D51:K51"/>
    <mergeCell ref="D52:K52"/>
    <mergeCell ref="D53:K53"/>
  </mergeCells>
  <dataValidations count="2">
    <dataValidation allowBlank="true" errorStyle="stop" operator="between" showDropDown="false" showErrorMessage="false" showInputMessage="false" sqref="E7:E26" type="list">
      <formula1>"정성,정량,발표"</formula1>
      <formula2>0</formula2>
    </dataValidation>
    <dataValidation allowBlank="true" errorStyle="stop" operator="between" showDropDown="false" showErrorMessage="false" showInputMessage="false" sqref="H7:H26" type="list">
      <formula1>"0,1,2,3,4,5"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"/>
    <col collapsed="false" customWidth="true" hidden="false" outlineLevel="0" max="3" min="3" style="0" width="30"/>
    <col collapsed="false" customWidth="true" hidden="false" outlineLevel="0" max="6" min="4" style="0" width="11"/>
    <col collapsed="false" customWidth="true" hidden="false" outlineLevel="0" max="7" min="7" style="0" width="46"/>
    <col collapsed="false" customWidth="true" hidden="false" outlineLevel="0" max="8" min="8" style="0" width="11"/>
  </cols>
  <sheetData>
    <row r="1" customFormat="false" ht="19.7" hidden="false" customHeight="false" outlineLevel="0" collapsed="false">
      <c r="A1" s="1" t="s">
        <v>122</v>
      </c>
    </row>
    <row r="2" customFormat="false" ht="15" hidden="false" customHeight="false" outlineLevel="0" collapsed="false">
      <c r="A2" s="9" t="s">
        <v>123</v>
      </c>
    </row>
    <row r="4" customFormat="false" ht="15" hidden="false" customHeight="false" outlineLevel="0" collapsed="false">
      <c r="A4" s="15"/>
      <c r="B4" s="15" t="s">
        <v>124</v>
      </c>
      <c r="C4" s="15" t="s">
        <v>125</v>
      </c>
      <c r="D4" s="15" t="s">
        <v>71</v>
      </c>
      <c r="E4" s="15" t="s">
        <v>126</v>
      </c>
      <c r="F4" s="15" t="s">
        <v>127</v>
      </c>
      <c r="G4" s="15" t="s">
        <v>128</v>
      </c>
      <c r="H4" s="15" t="s">
        <v>129</v>
      </c>
    </row>
    <row r="5" customFormat="false" ht="15" hidden="false" customHeight="false" outlineLevel="0" collapsed="false">
      <c r="A5" s="16"/>
      <c r="B5" s="17" t="n">
        <v>1</v>
      </c>
      <c r="C5" s="18" t="s">
        <v>130</v>
      </c>
      <c r="D5" s="19"/>
      <c r="E5" s="21" t="str">
        <f aca="false">IFERROR(IF(D5="","",INDEX('평가표 역산'!$G$7:$G$26,MATCH(C5,'평가표 역산'!$C$7:$C$26,0))),"—")</f>
        <v/>
      </c>
      <c r="F5" s="19"/>
      <c r="G5" s="32" t="s">
        <v>131</v>
      </c>
      <c r="H5" s="33" t="s">
        <v>132</v>
      </c>
    </row>
    <row r="6" customFormat="false" ht="15" hidden="false" customHeight="false" outlineLevel="0" collapsed="false">
      <c r="A6" s="16"/>
      <c r="B6" s="17" t="n">
        <v>2</v>
      </c>
      <c r="C6" s="18" t="s">
        <v>133</v>
      </c>
      <c r="D6" s="19"/>
      <c r="E6" s="21" t="str">
        <f aca="false">IFERROR(IF(D6="","",INDEX('평가표 역산'!$G$7:$G$26,MATCH(C6,'평가표 역산'!$C$7:$C$26,0))),"—")</f>
        <v/>
      </c>
      <c r="F6" s="19"/>
      <c r="G6" s="32" t="s">
        <v>134</v>
      </c>
      <c r="H6" s="33" t="s">
        <v>132</v>
      </c>
    </row>
    <row r="7" customFormat="false" ht="29.85" hidden="false" customHeight="false" outlineLevel="0" collapsed="false">
      <c r="A7" s="16"/>
      <c r="B7" s="17" t="n">
        <v>3</v>
      </c>
      <c r="C7" s="18" t="s">
        <v>80</v>
      </c>
      <c r="D7" s="19" t="n">
        <v>10</v>
      </c>
      <c r="E7" s="21" t="n">
        <f aca="false">IFERROR(IF(D7="","",INDEX('평가표 역산'!$G$7:$G$26,MATCH(C7,'평가표 역산'!$C$7:$C$26,0))),"—")</f>
        <v>5</v>
      </c>
      <c r="F7" s="19"/>
      <c r="G7" s="32" t="s">
        <v>135</v>
      </c>
      <c r="H7" s="33" t="s">
        <v>132</v>
      </c>
    </row>
    <row r="8" customFormat="false" ht="15" hidden="false" customHeight="false" outlineLevel="0" collapsed="false">
      <c r="A8" s="16"/>
      <c r="B8" s="17" t="n">
        <v>4</v>
      </c>
      <c r="C8" s="18" t="s">
        <v>83</v>
      </c>
      <c r="D8" s="19" t="n">
        <v>20</v>
      </c>
      <c r="E8" s="21" t="n">
        <f aca="false">IFERROR(IF(D8="","",INDEX('평가표 역산'!$G$7:$G$26,MATCH(C8,'평가표 역산'!$C$7:$C$26,0))),"—")</f>
        <v>10</v>
      </c>
      <c r="F8" s="19"/>
      <c r="G8" s="32" t="s">
        <v>136</v>
      </c>
      <c r="H8" s="33" t="s">
        <v>132</v>
      </c>
    </row>
    <row r="9" customFormat="false" ht="15" hidden="false" customHeight="false" outlineLevel="0" collapsed="false">
      <c r="A9" s="16"/>
      <c r="B9" s="17" t="n">
        <v>5</v>
      </c>
      <c r="C9" s="18" t="s">
        <v>85</v>
      </c>
      <c r="D9" s="19" t="n">
        <v>15</v>
      </c>
      <c r="E9" s="21" t="n">
        <f aca="false">IFERROR(IF(D9="","",INDEX('평가표 역산'!$G$7:$G$26,MATCH(C9,'평가표 역산'!$C$7:$C$26,0))),"—")</f>
        <v>8</v>
      </c>
      <c r="F9" s="19"/>
      <c r="G9" s="32" t="s">
        <v>137</v>
      </c>
      <c r="H9" s="33" t="s">
        <v>132</v>
      </c>
    </row>
    <row r="10" customFormat="false" ht="15" hidden="false" customHeight="false" outlineLevel="0" collapsed="false">
      <c r="A10" s="16"/>
      <c r="B10" s="17" t="n">
        <v>6</v>
      </c>
      <c r="C10" s="18" t="s">
        <v>87</v>
      </c>
      <c r="D10" s="19" t="n">
        <v>15</v>
      </c>
      <c r="E10" s="21" t="n">
        <f aca="false">IFERROR(IF(D10="","",INDEX('평가표 역산'!$G$7:$G$26,MATCH(C10,'평가표 역산'!$C$7:$C$26,0))),"—")</f>
        <v>8</v>
      </c>
      <c r="F10" s="19"/>
      <c r="G10" s="32" t="s">
        <v>138</v>
      </c>
      <c r="H10" s="33" t="s">
        <v>132</v>
      </c>
    </row>
    <row r="11" customFormat="false" ht="15" hidden="false" customHeight="false" outlineLevel="0" collapsed="false">
      <c r="A11" s="16"/>
      <c r="B11" s="17" t="n">
        <v>7</v>
      </c>
      <c r="C11" s="18" t="s">
        <v>89</v>
      </c>
      <c r="D11" s="19" t="n">
        <v>10</v>
      </c>
      <c r="E11" s="21" t="str">
        <f aca="false">IFERROR(IF(D11="","",INDEX('평가표 역산'!$G$7:$G$26,MATCH(C11,'평가표 역산'!$C$7:$C$26,0))),"—")</f>
        <v/>
      </c>
      <c r="F11" s="19"/>
      <c r="G11" s="32" t="s">
        <v>139</v>
      </c>
      <c r="H11" s="33" t="s">
        <v>132</v>
      </c>
    </row>
    <row r="12" customFormat="false" ht="15" hidden="false" customHeight="false" outlineLevel="0" collapsed="false">
      <c r="A12" s="16"/>
      <c r="B12" s="17" t="n">
        <v>8</v>
      </c>
      <c r="C12" s="18" t="s">
        <v>92</v>
      </c>
      <c r="D12" s="19" t="n">
        <v>10</v>
      </c>
      <c r="E12" s="21" t="n">
        <f aca="false">IFERROR(IF(D12="","",INDEX('평가표 역산'!$G$7:$G$26,MATCH(C12,'평가표 역산'!$C$7:$C$26,0))),"—")</f>
        <v>5</v>
      </c>
      <c r="F12" s="19"/>
      <c r="G12" s="32" t="s">
        <v>140</v>
      </c>
      <c r="H12" s="33" t="s">
        <v>132</v>
      </c>
    </row>
    <row r="13" customFormat="false" ht="15" hidden="false" customHeight="false" outlineLevel="0" collapsed="false">
      <c r="A13" s="16"/>
      <c r="B13" s="17" t="n">
        <v>9</v>
      </c>
      <c r="C13" s="18" t="s">
        <v>94</v>
      </c>
      <c r="D13" s="19" t="n">
        <v>10</v>
      </c>
      <c r="E13" s="21" t="n">
        <f aca="false">IFERROR(IF(D13="","",INDEX('평가표 역산'!$G$7:$G$26,MATCH(C13,'평가표 역산'!$C$7:$C$26,0))),"—")</f>
        <v>5</v>
      </c>
      <c r="F13" s="19"/>
      <c r="G13" s="32" t="s">
        <v>141</v>
      </c>
      <c r="H13" s="33" t="s">
        <v>132</v>
      </c>
    </row>
    <row r="14" customFormat="false" ht="15" hidden="false" customHeight="false" outlineLevel="0" collapsed="false">
      <c r="A14" s="16"/>
      <c r="B14" s="17" t="n">
        <v>10</v>
      </c>
      <c r="C14" s="18" t="s">
        <v>96</v>
      </c>
      <c r="D14" s="19" t="n">
        <v>5</v>
      </c>
      <c r="E14" s="21" t="str">
        <f aca="false">IFERROR(IF(D14="","",INDEX('평가표 역산'!$G$7:$G$26,MATCH(C14,'평가표 역산'!$C$7:$C$26,0))),"—")</f>
        <v/>
      </c>
      <c r="F14" s="19"/>
      <c r="G14" s="32" t="s">
        <v>142</v>
      </c>
      <c r="H14" s="33" t="s">
        <v>132</v>
      </c>
    </row>
    <row r="15" customFormat="false" ht="15" hidden="false" customHeight="false" outlineLevel="0" collapsed="false">
      <c r="A15" s="16"/>
      <c r="B15" s="17" t="n">
        <v>11</v>
      </c>
      <c r="C15" s="18" t="s">
        <v>143</v>
      </c>
      <c r="D15" s="19"/>
      <c r="E15" s="21" t="str">
        <f aca="false">IFERROR(IF(D15="","",INDEX('평가표 역산'!$G$7:$G$26,MATCH(C15,'평가표 역산'!$C$7:$C$26,0))),"—")</f>
        <v/>
      </c>
      <c r="F15" s="19"/>
      <c r="G15" s="32" t="s">
        <v>144</v>
      </c>
      <c r="H15" s="33" t="s">
        <v>132</v>
      </c>
    </row>
    <row r="16" customFormat="false" ht="15" hidden="false" customHeight="false" outlineLevel="0" collapsed="false">
      <c r="A16" s="16"/>
      <c r="B16" s="17" t="n">
        <v>12</v>
      </c>
      <c r="C16" s="18"/>
      <c r="D16" s="19"/>
      <c r="E16" s="21" t="str">
        <f aca="false">IFERROR(IF(D16="","",INDEX('평가표 역산'!$G$7:$G$26,MATCH(C16,'평가표 역산'!$C$7:$C$26,0))),"—")</f>
        <v/>
      </c>
      <c r="F16" s="19"/>
      <c r="G16" s="32"/>
      <c r="H16" s="33" t="s">
        <v>132</v>
      </c>
    </row>
    <row r="17" customFormat="false" ht="15" hidden="false" customHeight="false" outlineLevel="0" collapsed="false">
      <c r="A17" s="16"/>
      <c r="B17" s="17" t="n">
        <v>13</v>
      </c>
      <c r="C17" s="18"/>
      <c r="D17" s="19"/>
      <c r="E17" s="21" t="str">
        <f aca="false">IFERROR(IF(D17="","",INDEX('평가표 역산'!$G$7:$G$26,MATCH(C17,'평가표 역산'!$C$7:$C$26,0))),"—")</f>
        <v/>
      </c>
      <c r="F17" s="19"/>
      <c r="G17" s="32"/>
      <c r="H17" s="33" t="s">
        <v>132</v>
      </c>
    </row>
    <row r="18" customFormat="false" ht="15" hidden="false" customHeight="false" outlineLevel="0" collapsed="false">
      <c r="A18" s="16"/>
      <c r="B18" s="17" t="n">
        <v>14</v>
      </c>
      <c r="C18" s="18"/>
      <c r="D18" s="19"/>
      <c r="E18" s="21" t="str">
        <f aca="false">IFERROR(IF(D18="","",INDEX('평가표 역산'!$G$7:$G$26,MATCH(C18,'평가표 역산'!$C$7:$C$26,0))),"—")</f>
        <v/>
      </c>
      <c r="F18" s="19"/>
      <c r="G18" s="32"/>
      <c r="H18" s="33" t="s">
        <v>132</v>
      </c>
    </row>
    <row r="19" customFormat="false" ht="15" hidden="false" customHeight="false" outlineLevel="0" collapsed="false">
      <c r="A19" s="16"/>
      <c r="B19" s="17" t="n">
        <v>15</v>
      </c>
      <c r="C19" s="18"/>
      <c r="D19" s="19"/>
      <c r="E19" s="21" t="str">
        <f aca="false">IFERROR(IF(D19="","",INDEX('평가표 역산'!$G$7:$G$26,MATCH(C19,'평가표 역산'!$C$7:$C$26,0))),"—")</f>
        <v/>
      </c>
      <c r="F19" s="19"/>
      <c r="G19" s="32"/>
      <c r="H19" s="33" t="s">
        <v>132</v>
      </c>
    </row>
    <row r="20" customFormat="false" ht="15" hidden="false" customHeight="false" outlineLevel="0" collapsed="false">
      <c r="A20" s="16"/>
      <c r="B20" s="17" t="n">
        <v>16</v>
      </c>
      <c r="C20" s="18"/>
      <c r="D20" s="19"/>
      <c r="E20" s="21" t="str">
        <f aca="false">IFERROR(IF(D20="","",INDEX('평가표 역산'!$G$7:$G$26,MATCH(C20,'평가표 역산'!$C$7:$C$26,0))),"—")</f>
        <v/>
      </c>
      <c r="F20" s="19"/>
      <c r="G20" s="32"/>
      <c r="H20" s="33" t="s">
        <v>132</v>
      </c>
    </row>
    <row r="22" customFormat="false" ht="15" hidden="false" customHeight="false" outlineLevel="0" collapsed="false">
      <c r="C22" s="6" t="s">
        <v>145</v>
      </c>
      <c r="F22" s="5" t="str">
        <f aca="false">COUNTIF(H5:H20,"작성함")&amp;" / "&amp;COUNTA(C5:C20)</f>
        <v>0 / 11</v>
      </c>
    </row>
    <row r="23" customFormat="false" ht="15" hidden="false" customHeight="false" outlineLevel="0" collapsed="false">
      <c r="C23" s="6" t="s">
        <v>146</v>
      </c>
      <c r="F23" s="34" t="n">
        <f aca="false">SUM(F5:F20)</f>
        <v>0</v>
      </c>
    </row>
    <row r="24" customFormat="false" ht="15" hidden="false" customHeight="false" outlineLevel="0" collapsed="false">
      <c r="C24" s="6" t="s">
        <v>106</v>
      </c>
      <c r="F24" s="34" t="n">
        <f aca="false">SUM(E5:E20)</f>
        <v>41</v>
      </c>
    </row>
    <row r="25" customFormat="false" ht="15" hidden="false" customHeight="false" outlineLevel="0" collapsed="false">
      <c r="C25" s="6" t="s">
        <v>111</v>
      </c>
      <c r="G25" s="4" t="str">
        <f aca="false">IF(F23=0,"제안서를 쓰면서 실제 쪽수를 적으십시오.",IF(F23&gt;F24*1.2,"배정보다 많이 썼습니다. 어느 장이 부풀었는지 보십시오.",IF(F23&lt;F24*0.8,"배정보다 적게 썼습니다. 배점 큰 장이 얇지 않은지 보십시오.","분량이 맞습니다.")))</f>
        <v>제안서를 쓰면서 실제 쪽수를 적으십시오.</v>
      </c>
    </row>
    <row r="27" customFormat="false" ht="15" hidden="false" customHeight="false" outlineLevel="0" collapsed="false">
      <c r="C27" s="7" t="s">
        <v>147</v>
      </c>
    </row>
    <row r="28" customFormat="false" ht="27.75" hidden="false" customHeight="true" outlineLevel="0" collapsed="false">
      <c r="D28" s="31" t="s">
        <v>148</v>
      </c>
      <c r="E28" s="31"/>
      <c r="F28" s="31"/>
      <c r="G28" s="31"/>
      <c r="H28" s="31"/>
    </row>
    <row r="29" customFormat="false" ht="27.75" hidden="false" customHeight="true" outlineLevel="0" collapsed="false">
      <c r="D29" s="31" t="s">
        <v>149</v>
      </c>
      <c r="E29" s="31"/>
      <c r="F29" s="31"/>
      <c r="G29" s="31"/>
      <c r="H29" s="31"/>
    </row>
    <row r="30" customFormat="false" ht="27.75" hidden="false" customHeight="true" outlineLevel="0" collapsed="false">
      <c r="D30" s="31" t="s">
        <v>150</v>
      </c>
      <c r="E30" s="31"/>
      <c r="F30" s="31"/>
      <c r="G30" s="31"/>
      <c r="H30" s="31"/>
    </row>
    <row r="31" customFormat="false" ht="27.75" hidden="false" customHeight="true" outlineLevel="0" collapsed="false">
      <c r="D31" s="31" t="s">
        <v>151</v>
      </c>
      <c r="E31" s="31"/>
      <c r="F31" s="31"/>
      <c r="G31" s="31"/>
      <c r="H31" s="31"/>
    </row>
    <row r="32" customFormat="false" ht="27.75" hidden="false" customHeight="true" outlineLevel="0" collapsed="false">
      <c r="D32" s="31" t="s">
        <v>152</v>
      </c>
      <c r="E32" s="31"/>
      <c r="F32" s="31"/>
      <c r="G32" s="31"/>
      <c r="H32" s="31"/>
    </row>
    <row r="35" customFormat="false" ht="15" hidden="false" customHeight="false" outlineLevel="0" collapsed="false">
      <c r="C35" s="9" t="s">
        <v>37</v>
      </c>
    </row>
  </sheetData>
  <mergeCells count="5">
    <mergeCell ref="D28:H28"/>
    <mergeCell ref="D29:H29"/>
    <mergeCell ref="D30:H30"/>
    <mergeCell ref="D31:H31"/>
    <mergeCell ref="D32:H32"/>
  </mergeCells>
  <dataValidations count="1">
    <dataValidation allowBlank="true" errorStyle="stop" operator="between" showDropDown="false" showErrorMessage="false" showInputMessage="false" sqref="H5:H20" type="list">
      <formula1>"작성함,쓰는 중,아직"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8"/>
    <col collapsed="false" customWidth="true" hidden="false" outlineLevel="0" max="3" min="3" style="0" width="10"/>
    <col collapsed="false" customWidth="true" hidden="false" outlineLevel="0" max="5" min="4" style="0" width="52"/>
  </cols>
  <sheetData>
    <row r="1" customFormat="false" ht="23.85" hidden="false" customHeight="false" outlineLevel="0" collapsed="false">
      <c r="A1" s="1" t="s">
        <v>153</v>
      </c>
    </row>
    <row r="2" customFormat="false" ht="15" hidden="false" customHeight="false" outlineLevel="0" collapsed="false">
      <c r="A2" s="9" t="s">
        <v>154</v>
      </c>
    </row>
    <row r="4" customFormat="false" ht="15" hidden="false" customHeight="false" outlineLevel="0" collapsed="false">
      <c r="B4" s="6" t="s">
        <v>155</v>
      </c>
      <c r="C4" s="13" t="n">
        <v>8</v>
      </c>
      <c r="D4" s="9" t="s">
        <v>156</v>
      </c>
    </row>
    <row r="6" customFormat="false" ht="15" hidden="false" customHeight="false" outlineLevel="0" collapsed="false">
      <c r="A6" s="15"/>
      <c r="B6" s="15" t="s">
        <v>157</v>
      </c>
      <c r="C6" s="15" t="s">
        <v>158</v>
      </c>
      <c r="D6" s="15" t="s">
        <v>159</v>
      </c>
      <c r="E6" s="15" t="s">
        <v>160</v>
      </c>
    </row>
    <row r="7" customFormat="false" ht="33.75" hidden="false" customHeight="true" outlineLevel="0" collapsed="false">
      <c r="A7" s="16"/>
      <c r="B7" s="18" t="s">
        <v>161</v>
      </c>
      <c r="C7" s="24" t="n">
        <v>60</v>
      </c>
      <c r="D7" s="25" t="s">
        <v>162</v>
      </c>
      <c r="E7" s="32"/>
    </row>
    <row r="8" customFormat="false" ht="33.75" hidden="false" customHeight="true" outlineLevel="0" collapsed="false">
      <c r="A8" s="16"/>
      <c r="B8" s="18" t="s">
        <v>163</v>
      </c>
      <c r="C8" s="24" t="n">
        <v>60</v>
      </c>
      <c r="D8" s="25" t="s">
        <v>164</v>
      </c>
      <c r="E8" s="32"/>
    </row>
    <row r="9" customFormat="false" ht="33.75" hidden="false" customHeight="true" outlineLevel="0" collapsed="false">
      <c r="A9" s="16"/>
      <c r="B9" s="18" t="s">
        <v>165</v>
      </c>
      <c r="C9" s="24" t="n">
        <v>90</v>
      </c>
      <c r="D9" s="25" t="s">
        <v>166</v>
      </c>
      <c r="E9" s="32"/>
    </row>
    <row r="10" customFormat="false" ht="33.75" hidden="false" customHeight="true" outlineLevel="0" collapsed="false">
      <c r="A10" s="16"/>
      <c r="B10" s="18" t="s">
        <v>167</v>
      </c>
      <c r="C10" s="24" t="n">
        <v>110</v>
      </c>
      <c r="D10" s="25" t="s">
        <v>168</v>
      </c>
      <c r="E10" s="32"/>
    </row>
    <row r="11" customFormat="false" ht="33.75" hidden="false" customHeight="true" outlineLevel="0" collapsed="false">
      <c r="A11" s="16"/>
      <c r="B11" s="18" t="s">
        <v>169</v>
      </c>
      <c r="C11" s="24" t="n">
        <v>60</v>
      </c>
      <c r="D11" s="25" t="s">
        <v>170</v>
      </c>
      <c r="E11" s="32"/>
    </row>
    <row r="12" customFormat="false" ht="33.75" hidden="false" customHeight="true" outlineLevel="0" collapsed="false">
      <c r="A12" s="16"/>
      <c r="B12" s="18" t="s">
        <v>171</v>
      </c>
      <c r="C12" s="24" t="n">
        <v>50</v>
      </c>
      <c r="D12" s="25" t="s">
        <v>172</v>
      </c>
      <c r="E12" s="32"/>
    </row>
    <row r="13" customFormat="false" ht="33.75" hidden="false" customHeight="true" outlineLevel="0" collapsed="false">
      <c r="A13" s="16"/>
      <c r="B13" s="18" t="s">
        <v>173</v>
      </c>
      <c r="C13" s="24" t="n">
        <v>30</v>
      </c>
      <c r="D13" s="25" t="s">
        <v>174</v>
      </c>
      <c r="E13" s="32"/>
    </row>
    <row r="14" customFormat="false" ht="33.75" hidden="false" customHeight="true" outlineLevel="0" collapsed="false">
      <c r="A14" s="16"/>
      <c r="B14" s="18" t="s">
        <v>175</v>
      </c>
      <c r="C14" s="24" t="n">
        <v>20</v>
      </c>
      <c r="D14" s="25" t="s">
        <v>176</v>
      </c>
      <c r="E14" s="32"/>
    </row>
    <row r="15" customFormat="false" ht="33.75" hidden="false" customHeight="true" outlineLevel="0" collapsed="false">
      <c r="A15" s="16"/>
      <c r="B15" s="18"/>
      <c r="C15" s="24"/>
      <c r="D15" s="25"/>
      <c r="E15" s="32"/>
    </row>
    <row r="16" customFormat="false" ht="33.75" hidden="false" customHeight="true" outlineLevel="0" collapsed="false">
      <c r="A16" s="16"/>
      <c r="B16" s="18"/>
      <c r="C16" s="24"/>
      <c r="D16" s="25"/>
      <c r="E16" s="32"/>
    </row>
    <row r="18" customFormat="false" ht="15" hidden="false" customHeight="false" outlineLevel="0" collapsed="false">
      <c r="B18" s="6" t="s">
        <v>177</v>
      </c>
      <c r="C18" s="35" t="n">
        <f aca="false">SUM(C7:C16)</f>
        <v>480</v>
      </c>
    </row>
    <row r="19" customFormat="false" ht="15" hidden="false" customHeight="false" outlineLevel="0" collapsed="false">
      <c r="B19" s="6" t="s">
        <v>178</v>
      </c>
      <c r="C19" s="35" t="n">
        <f aca="false">$C$4*60</f>
        <v>480</v>
      </c>
    </row>
    <row r="20" customFormat="false" ht="15" hidden="false" customHeight="false" outlineLevel="0" collapsed="false">
      <c r="B20" s="6" t="s">
        <v>179</v>
      </c>
      <c r="C20" s="35" t="n">
        <f aca="false">C19-C18</f>
        <v>0</v>
      </c>
    </row>
    <row r="21" customFormat="false" ht="15" hidden="false" customHeight="false" outlineLevel="0" collapsed="false">
      <c r="B21" s="6" t="s">
        <v>111</v>
      </c>
      <c r="D21" s="30" t="str">
        <f aca="false">IF(C20&lt;0,"시간을 "&amp;ABS(C20)&amp;"초 초과했습니다. 어느 구간을 줄일지 지금 정하십시오. 심사장에서는 그냥 끊깁니다.",IF(C20&gt;60,"1분 이상 남습니다. 「수행 방법」이나 「왜 우리인가」를 늘리십시오.","시간 배분이 맞습니다. 이제 소리 내어 한 번 돌려 보십시오."))</f>
        <v>시간 배분이 맞습니다. 이제 소리 내어 한 번 돌려 보십시오.</v>
      </c>
      <c r="E21" s="30"/>
    </row>
    <row r="22" customFormat="false" ht="15" hidden="false" customHeight="false" outlineLevel="0" collapsed="false">
      <c r="B22" s="6" t="s">
        <v>180</v>
      </c>
      <c r="C22" s="5" t="str">
        <f aca="false">COUNTA(E7:E16)&amp;" / "&amp;COUNTA(B7:B16)</f>
        <v>0 / 8</v>
      </c>
    </row>
    <row r="24" customFormat="false" ht="19.4" hidden="false" customHeight="false" outlineLevel="0" collapsed="false">
      <c r="B24" s="7" t="s">
        <v>181</v>
      </c>
    </row>
    <row r="25" customFormat="false" ht="61.5" hidden="false" customHeight="true" outlineLevel="0" collapsed="false">
      <c r="D25" s="30" t="s">
        <v>182</v>
      </c>
      <c r="E25" s="30"/>
    </row>
    <row r="28" customFormat="false" ht="15" hidden="false" customHeight="false" outlineLevel="0" collapsed="false">
      <c r="B28" s="9" t="s">
        <v>37</v>
      </c>
    </row>
  </sheetData>
  <mergeCells count="2">
    <mergeCell ref="D21:E21"/>
    <mergeCell ref="D25:E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"/>
    <col collapsed="false" customWidth="true" hidden="false" outlineLevel="0" max="3" min="3" style="0" width="54"/>
    <col collapsed="false" customWidth="true" hidden="false" outlineLevel="0" max="4" min="4" style="0" width="50"/>
    <col collapsed="false" customWidth="true" hidden="false" outlineLevel="0" max="5" min="5" style="0" width="11"/>
    <col collapsed="false" customWidth="true" hidden="false" outlineLevel="0" max="6" min="6" style="0" width="40"/>
  </cols>
  <sheetData>
    <row r="1" customFormat="false" ht="23.85" hidden="false" customHeight="false" outlineLevel="0" collapsed="false">
      <c r="A1" s="1" t="s">
        <v>183</v>
      </c>
    </row>
    <row r="2" customFormat="false" ht="15" hidden="false" customHeight="false" outlineLevel="0" collapsed="false">
      <c r="A2" s="9" t="s">
        <v>184</v>
      </c>
    </row>
    <row r="4" customFormat="false" ht="15" hidden="false" customHeight="false" outlineLevel="0" collapsed="false">
      <c r="A4" s="15"/>
      <c r="B4" s="15" t="s">
        <v>69</v>
      </c>
      <c r="C4" s="15" t="s">
        <v>185</v>
      </c>
      <c r="D4" s="15" t="s">
        <v>186</v>
      </c>
      <c r="E4" s="15" t="s">
        <v>187</v>
      </c>
      <c r="F4" s="15" t="s">
        <v>188</v>
      </c>
    </row>
    <row r="5" customFormat="false" ht="30" hidden="false" customHeight="true" outlineLevel="0" collapsed="false">
      <c r="A5" s="16"/>
      <c r="B5" s="17" t="n">
        <v>1</v>
      </c>
      <c r="C5" s="36" t="s">
        <v>189</v>
      </c>
      <c r="D5" s="32"/>
      <c r="E5" s="17" t="str">
        <f aca="false">IF(D5="","아직","됨")</f>
        <v>아직</v>
      </c>
      <c r="F5" s="25" t="s">
        <v>190</v>
      </c>
    </row>
    <row r="6" customFormat="false" ht="30" hidden="false" customHeight="true" outlineLevel="0" collapsed="false">
      <c r="A6" s="16"/>
      <c r="B6" s="17" t="n">
        <v>2</v>
      </c>
      <c r="C6" s="36" t="s">
        <v>191</v>
      </c>
      <c r="D6" s="32"/>
      <c r="E6" s="17" t="str">
        <f aca="false">IF(D6="","아직","됨")</f>
        <v>아직</v>
      </c>
      <c r="F6" s="25" t="s">
        <v>192</v>
      </c>
    </row>
    <row r="7" customFormat="false" ht="30" hidden="false" customHeight="true" outlineLevel="0" collapsed="false">
      <c r="A7" s="16"/>
      <c r="B7" s="17" t="n">
        <v>3</v>
      </c>
      <c r="C7" s="36" t="s">
        <v>193</v>
      </c>
      <c r="D7" s="32"/>
      <c r="E7" s="17" t="str">
        <f aca="false">IF(D7="","아직","됨")</f>
        <v>아직</v>
      </c>
      <c r="F7" s="25" t="s">
        <v>194</v>
      </c>
    </row>
    <row r="8" customFormat="false" ht="30" hidden="false" customHeight="true" outlineLevel="0" collapsed="false">
      <c r="A8" s="16"/>
      <c r="B8" s="17" t="n">
        <v>4</v>
      </c>
      <c r="C8" s="37" t="s">
        <v>195</v>
      </c>
      <c r="D8" s="32"/>
      <c r="E8" s="17" t="str">
        <f aca="false">IF(D8="","아직","됨")</f>
        <v>아직</v>
      </c>
      <c r="F8" s="25" t="s">
        <v>196</v>
      </c>
    </row>
    <row r="9" customFormat="false" ht="30" hidden="false" customHeight="true" outlineLevel="0" collapsed="false">
      <c r="A9" s="16"/>
      <c r="B9" s="17" t="n">
        <v>5</v>
      </c>
      <c r="C9" s="36" t="s">
        <v>197</v>
      </c>
      <c r="D9" s="32"/>
      <c r="E9" s="17" t="str">
        <f aca="false">IF(D9="","아직","됨")</f>
        <v>아직</v>
      </c>
      <c r="F9" s="25" t="s">
        <v>198</v>
      </c>
    </row>
    <row r="10" customFormat="false" ht="30" hidden="false" customHeight="true" outlineLevel="0" collapsed="false">
      <c r="A10" s="16"/>
      <c r="B10" s="17" t="n">
        <v>6</v>
      </c>
      <c r="C10" s="36" t="s">
        <v>199</v>
      </c>
      <c r="D10" s="32"/>
      <c r="E10" s="17" t="str">
        <f aca="false">IF(D10="","아직","됨")</f>
        <v>아직</v>
      </c>
      <c r="F10" s="25" t="s">
        <v>200</v>
      </c>
    </row>
    <row r="11" customFormat="false" ht="30" hidden="false" customHeight="true" outlineLevel="0" collapsed="false">
      <c r="A11" s="16"/>
      <c r="B11" s="17" t="n">
        <v>7</v>
      </c>
      <c r="C11" s="36" t="s">
        <v>201</v>
      </c>
      <c r="D11" s="32"/>
      <c r="E11" s="17" t="str">
        <f aca="false">IF(D11="","아직","됨")</f>
        <v>아직</v>
      </c>
      <c r="F11" s="25" t="s">
        <v>202</v>
      </c>
    </row>
    <row r="12" customFormat="false" ht="30" hidden="false" customHeight="true" outlineLevel="0" collapsed="false">
      <c r="A12" s="16"/>
      <c r="B12" s="17" t="n">
        <v>8</v>
      </c>
      <c r="C12" s="36" t="s">
        <v>203</v>
      </c>
      <c r="D12" s="32"/>
      <c r="E12" s="17" t="str">
        <f aca="false">IF(D12="","아직","됨")</f>
        <v>아직</v>
      </c>
      <c r="F12" s="25" t="s">
        <v>204</v>
      </c>
    </row>
    <row r="13" customFormat="false" ht="30" hidden="false" customHeight="true" outlineLevel="0" collapsed="false">
      <c r="A13" s="16"/>
      <c r="B13" s="17" t="n">
        <v>9</v>
      </c>
      <c r="C13" s="36" t="s">
        <v>205</v>
      </c>
      <c r="D13" s="32"/>
      <c r="E13" s="17" t="str">
        <f aca="false">IF(D13="","아직","됨")</f>
        <v>아직</v>
      </c>
      <c r="F13" s="25" t="s">
        <v>206</v>
      </c>
    </row>
    <row r="14" customFormat="false" ht="30" hidden="false" customHeight="true" outlineLevel="0" collapsed="false">
      <c r="A14" s="16"/>
      <c r="B14" s="17" t="n">
        <v>10</v>
      </c>
      <c r="C14" s="36" t="s">
        <v>207</v>
      </c>
      <c r="D14" s="32"/>
      <c r="E14" s="17" t="str">
        <f aca="false">IF(D14="","아직","됨")</f>
        <v>아직</v>
      </c>
      <c r="F14" s="25" t="s">
        <v>208</v>
      </c>
    </row>
    <row r="15" customFormat="false" ht="30" hidden="false" customHeight="true" outlineLevel="0" collapsed="false">
      <c r="A15" s="16"/>
      <c r="B15" s="17" t="n">
        <v>11</v>
      </c>
      <c r="C15" s="36" t="s">
        <v>209</v>
      </c>
      <c r="D15" s="32"/>
      <c r="E15" s="17" t="str">
        <f aca="false">IF(D15="","아직","됨")</f>
        <v>아직</v>
      </c>
      <c r="F15" s="25" t="s">
        <v>210</v>
      </c>
    </row>
    <row r="16" customFormat="false" ht="30" hidden="false" customHeight="true" outlineLevel="0" collapsed="false">
      <c r="A16" s="16"/>
      <c r="B16" s="17" t="n">
        <v>12</v>
      </c>
      <c r="C16" s="36" t="s">
        <v>211</v>
      </c>
      <c r="D16" s="32"/>
      <c r="E16" s="17" t="str">
        <f aca="false">IF(D16="","아직","됨")</f>
        <v>아직</v>
      </c>
      <c r="F16" s="25" t="s">
        <v>212</v>
      </c>
    </row>
    <row r="17" customFormat="false" ht="30" hidden="false" customHeight="true" outlineLevel="0" collapsed="false">
      <c r="A17" s="16"/>
      <c r="B17" s="17" t="n">
        <v>13</v>
      </c>
      <c r="C17" s="36" t="s">
        <v>213</v>
      </c>
      <c r="D17" s="32"/>
      <c r="E17" s="17" t="str">
        <f aca="false">IF(D17="","아직","됨")</f>
        <v>아직</v>
      </c>
      <c r="F17" s="25" t="s">
        <v>214</v>
      </c>
    </row>
    <row r="18" customFormat="false" ht="30" hidden="false" customHeight="true" outlineLevel="0" collapsed="false">
      <c r="A18" s="16"/>
      <c r="B18" s="17" t="n">
        <v>14</v>
      </c>
      <c r="C18" s="36" t="s">
        <v>215</v>
      </c>
      <c r="D18" s="32"/>
      <c r="E18" s="17" t="str">
        <f aca="false">IF(D18="","아직","됨")</f>
        <v>아직</v>
      </c>
      <c r="F18" s="25" t="s">
        <v>216</v>
      </c>
    </row>
    <row r="19" customFormat="false" ht="30" hidden="false" customHeight="true" outlineLevel="0" collapsed="false">
      <c r="A19" s="16"/>
      <c r="B19" s="17" t="n">
        <v>15</v>
      </c>
      <c r="C19" s="36" t="s">
        <v>217</v>
      </c>
      <c r="D19" s="32"/>
      <c r="E19" s="17" t="str">
        <f aca="false">IF(D19="","아직","됨")</f>
        <v>아직</v>
      </c>
      <c r="F19" s="38" t="s">
        <v>218</v>
      </c>
    </row>
    <row r="21" customFormat="false" ht="15" hidden="false" customHeight="false" outlineLevel="0" collapsed="false">
      <c r="C21" s="6" t="s">
        <v>219</v>
      </c>
      <c r="E21" s="35" t="str">
        <f aca="false">COUNTIF(E5:E19,"됨")&amp;" / 15"</f>
        <v>0 / 15</v>
      </c>
    </row>
    <row r="22" customFormat="false" ht="29.85" hidden="false" customHeight="false" outlineLevel="0" collapsed="false">
      <c r="C22" s="6" t="s">
        <v>111</v>
      </c>
      <c r="F22" s="4" t="str">
        <f aca="false">IF(COUNTIF(E5:E19,"됨")=15,"열다섯 개가 다 준비됐습니다. 소리 내어 한 번 돌려 보십시오.",IF(COUNTIF(E5:E19,"됨")&gt;=10,"거의 됐습니다. 남은 것만 채우십시오.","답을 글로 적는 것부터 하십시오. 생각만으로는 그 자리에서 안 나옵니다."))</f>
        <v>답을 글로 적는 것부터 하십시오. 생각만으로는 그 자리에서 안 나옵니다.</v>
      </c>
    </row>
    <row r="25" customFormat="false" ht="15" hidden="false" customHeight="false" outlineLevel="0" collapsed="false">
      <c r="C25" s="9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"/>
    <col collapsed="false" customWidth="true" hidden="false" outlineLevel="0" max="3" min="3" style="0" width="13"/>
    <col collapsed="false" customWidth="true" hidden="false" outlineLevel="0" max="4" min="4" style="0" width="58"/>
    <col collapsed="false" customWidth="true" hidden="false" outlineLevel="0" max="5" min="5" style="0" width="12"/>
    <col collapsed="false" customWidth="true" hidden="false" outlineLevel="0" max="6" min="6" style="0" width="52"/>
  </cols>
  <sheetData>
    <row r="1" customFormat="false" ht="23.85" hidden="false" customHeight="false" outlineLevel="0" collapsed="false">
      <c r="A1" s="1" t="s">
        <v>220</v>
      </c>
    </row>
    <row r="2" customFormat="false" ht="15" hidden="false" customHeight="false" outlineLevel="0" collapsed="false">
      <c r="A2" s="9" t="s">
        <v>221</v>
      </c>
    </row>
    <row r="4" customFormat="false" ht="15" hidden="false" customHeight="false" outlineLevel="0" collapsed="false">
      <c r="A4" s="15"/>
      <c r="B4" s="15" t="s">
        <v>69</v>
      </c>
      <c r="C4" s="15" t="s">
        <v>222</v>
      </c>
      <c r="D4" s="15" t="s">
        <v>223</v>
      </c>
      <c r="E4" s="15" t="s">
        <v>224</v>
      </c>
      <c r="F4" s="15" t="s">
        <v>225</v>
      </c>
    </row>
    <row r="5" customFormat="false" ht="27.75" hidden="false" customHeight="true" outlineLevel="0" collapsed="false">
      <c r="A5" s="16"/>
      <c r="B5" s="17" t="n">
        <v>1</v>
      </c>
      <c r="C5" s="39" t="s">
        <v>226</v>
      </c>
      <c r="D5" s="36" t="s">
        <v>227</v>
      </c>
      <c r="E5" s="33" t="s">
        <v>228</v>
      </c>
      <c r="F5" s="36" t="s">
        <v>229</v>
      </c>
    </row>
    <row r="6" customFormat="false" ht="27.75" hidden="false" customHeight="true" outlineLevel="0" collapsed="false">
      <c r="A6" s="16"/>
      <c r="B6" s="17" t="n">
        <v>2</v>
      </c>
      <c r="C6" s="39" t="s">
        <v>226</v>
      </c>
      <c r="D6" s="36" t="s">
        <v>230</v>
      </c>
      <c r="E6" s="33" t="s">
        <v>228</v>
      </c>
      <c r="F6" s="36" t="s">
        <v>231</v>
      </c>
    </row>
    <row r="7" customFormat="false" ht="27.75" hidden="false" customHeight="true" outlineLevel="0" collapsed="false">
      <c r="A7" s="16"/>
      <c r="B7" s="17" t="n">
        <v>3</v>
      </c>
      <c r="C7" s="39" t="s">
        <v>226</v>
      </c>
      <c r="D7" s="36" t="s">
        <v>232</v>
      </c>
      <c r="E7" s="33" t="s">
        <v>228</v>
      </c>
      <c r="F7" s="36" t="s">
        <v>233</v>
      </c>
    </row>
    <row r="8" customFormat="false" ht="27.75" hidden="false" customHeight="true" outlineLevel="0" collapsed="false">
      <c r="A8" s="16"/>
      <c r="B8" s="17" t="n">
        <v>4</v>
      </c>
      <c r="C8" s="39" t="s">
        <v>226</v>
      </c>
      <c r="D8" s="36" t="s">
        <v>234</v>
      </c>
      <c r="E8" s="33" t="s">
        <v>228</v>
      </c>
      <c r="F8" s="36" t="s">
        <v>235</v>
      </c>
    </row>
    <row r="9" customFormat="false" ht="27.75" hidden="false" customHeight="true" outlineLevel="0" collapsed="false">
      <c r="A9" s="16"/>
      <c r="B9" s="17" t="n">
        <v>5</v>
      </c>
      <c r="C9" s="39" t="s">
        <v>226</v>
      </c>
      <c r="D9" s="36" t="s">
        <v>236</v>
      </c>
      <c r="E9" s="33" t="s">
        <v>228</v>
      </c>
      <c r="F9" s="36" t="s">
        <v>237</v>
      </c>
    </row>
    <row r="10" customFormat="false" ht="27.75" hidden="false" customHeight="true" outlineLevel="0" collapsed="false">
      <c r="A10" s="16"/>
      <c r="B10" s="17" t="n">
        <v>6</v>
      </c>
      <c r="C10" s="39" t="s">
        <v>238</v>
      </c>
      <c r="D10" s="36" t="s">
        <v>239</v>
      </c>
      <c r="E10" s="33" t="s">
        <v>228</v>
      </c>
      <c r="F10" s="36" t="s">
        <v>240</v>
      </c>
    </row>
    <row r="11" customFormat="false" ht="27.75" hidden="false" customHeight="true" outlineLevel="0" collapsed="false">
      <c r="A11" s="16"/>
      <c r="B11" s="17" t="n">
        <v>7</v>
      </c>
      <c r="C11" s="39" t="s">
        <v>238</v>
      </c>
      <c r="D11" s="36" t="s">
        <v>241</v>
      </c>
      <c r="E11" s="33" t="s">
        <v>228</v>
      </c>
      <c r="F11" s="36" t="s">
        <v>242</v>
      </c>
    </row>
    <row r="12" customFormat="false" ht="27.75" hidden="false" customHeight="true" outlineLevel="0" collapsed="false">
      <c r="A12" s="16"/>
      <c r="B12" s="17" t="n">
        <v>8</v>
      </c>
      <c r="C12" s="39" t="s">
        <v>238</v>
      </c>
      <c r="D12" s="36" t="s">
        <v>243</v>
      </c>
      <c r="E12" s="33" t="s">
        <v>228</v>
      </c>
      <c r="F12" s="36" t="s">
        <v>244</v>
      </c>
    </row>
    <row r="13" customFormat="false" ht="27.75" hidden="false" customHeight="true" outlineLevel="0" collapsed="false">
      <c r="A13" s="16"/>
      <c r="B13" s="17" t="n">
        <v>9</v>
      </c>
      <c r="C13" s="39" t="s">
        <v>238</v>
      </c>
      <c r="D13" s="36" t="s">
        <v>245</v>
      </c>
      <c r="E13" s="33" t="s">
        <v>228</v>
      </c>
      <c r="F13" s="36" t="s">
        <v>246</v>
      </c>
    </row>
    <row r="14" customFormat="false" ht="27.75" hidden="false" customHeight="true" outlineLevel="0" collapsed="false">
      <c r="A14" s="16"/>
      <c r="B14" s="17" t="n">
        <v>10</v>
      </c>
      <c r="C14" s="39" t="s">
        <v>238</v>
      </c>
      <c r="D14" s="36" t="s">
        <v>247</v>
      </c>
      <c r="E14" s="33" t="s">
        <v>228</v>
      </c>
      <c r="F14" s="36" t="s">
        <v>248</v>
      </c>
    </row>
    <row r="15" customFormat="false" ht="27.75" hidden="false" customHeight="true" outlineLevel="0" collapsed="false">
      <c r="A15" s="16"/>
      <c r="B15" s="17" t="n">
        <v>11</v>
      </c>
      <c r="C15" s="39" t="s">
        <v>238</v>
      </c>
      <c r="D15" s="36" t="s">
        <v>249</v>
      </c>
      <c r="E15" s="33" t="s">
        <v>228</v>
      </c>
      <c r="F15" s="36" t="s">
        <v>250</v>
      </c>
    </row>
    <row r="16" customFormat="false" ht="27.75" hidden="false" customHeight="true" outlineLevel="0" collapsed="false">
      <c r="A16" s="16"/>
      <c r="B16" s="17" t="n">
        <v>12</v>
      </c>
      <c r="C16" s="39" t="s">
        <v>238</v>
      </c>
      <c r="D16" s="36" t="s">
        <v>251</v>
      </c>
      <c r="E16" s="33" t="s">
        <v>228</v>
      </c>
      <c r="F16" s="36" t="s">
        <v>252</v>
      </c>
    </row>
    <row r="17" customFormat="false" ht="27.75" hidden="false" customHeight="true" outlineLevel="0" collapsed="false">
      <c r="A17" s="16"/>
      <c r="B17" s="17" t="n">
        <v>13</v>
      </c>
      <c r="C17" s="39" t="s">
        <v>253</v>
      </c>
      <c r="D17" s="36" t="s">
        <v>254</v>
      </c>
      <c r="E17" s="33" t="s">
        <v>228</v>
      </c>
      <c r="F17" s="36" t="s">
        <v>255</v>
      </c>
    </row>
    <row r="18" customFormat="false" ht="27.75" hidden="false" customHeight="true" outlineLevel="0" collapsed="false">
      <c r="A18" s="16"/>
      <c r="B18" s="17" t="n">
        <v>14</v>
      </c>
      <c r="C18" s="39" t="s">
        <v>253</v>
      </c>
      <c r="D18" s="36" t="s">
        <v>256</v>
      </c>
      <c r="E18" s="33" t="s">
        <v>228</v>
      </c>
      <c r="F18" s="36" t="s">
        <v>257</v>
      </c>
    </row>
    <row r="19" customFormat="false" ht="27.75" hidden="false" customHeight="true" outlineLevel="0" collapsed="false">
      <c r="A19" s="16"/>
      <c r="B19" s="17" t="n">
        <v>15</v>
      </c>
      <c r="C19" s="39" t="s">
        <v>253</v>
      </c>
      <c r="D19" s="37" t="s">
        <v>258</v>
      </c>
      <c r="E19" s="33" t="s">
        <v>228</v>
      </c>
      <c r="F19" s="36" t="s">
        <v>259</v>
      </c>
    </row>
    <row r="20" customFormat="false" ht="27.75" hidden="false" customHeight="true" outlineLevel="0" collapsed="false">
      <c r="A20" s="16"/>
      <c r="B20" s="17" t="n">
        <v>16</v>
      </c>
      <c r="C20" s="39" t="s">
        <v>260</v>
      </c>
      <c r="D20" s="36" t="s">
        <v>261</v>
      </c>
      <c r="E20" s="33" t="s">
        <v>228</v>
      </c>
      <c r="F20" s="36" t="s">
        <v>262</v>
      </c>
    </row>
    <row r="21" customFormat="false" ht="27.75" hidden="false" customHeight="true" outlineLevel="0" collapsed="false">
      <c r="A21" s="16"/>
      <c r="B21" s="17" t="n">
        <v>17</v>
      </c>
      <c r="C21" s="39" t="s">
        <v>260</v>
      </c>
      <c r="D21" s="36" t="s">
        <v>263</v>
      </c>
      <c r="E21" s="33" t="s">
        <v>228</v>
      </c>
      <c r="F21" s="36" t="s">
        <v>264</v>
      </c>
    </row>
    <row r="22" customFormat="false" ht="27.75" hidden="false" customHeight="true" outlineLevel="0" collapsed="false">
      <c r="A22" s="16"/>
      <c r="B22" s="17" t="n">
        <v>18</v>
      </c>
      <c r="C22" s="39" t="s">
        <v>265</v>
      </c>
      <c r="D22" s="36" t="s">
        <v>266</v>
      </c>
      <c r="E22" s="33" t="s">
        <v>228</v>
      </c>
      <c r="F22" s="36" t="s">
        <v>267</v>
      </c>
    </row>
    <row r="24" customFormat="false" ht="15" hidden="false" customHeight="false" outlineLevel="0" collapsed="false">
      <c r="D24" s="6" t="s">
        <v>268</v>
      </c>
      <c r="E24" s="35" t="n">
        <f aca="false">COUNTIF(E5:E22,"해당")</f>
        <v>0</v>
      </c>
    </row>
    <row r="25" customFormat="false" ht="15" hidden="false" customHeight="false" outlineLevel="0" collapsed="false">
      <c r="D25" s="6" t="s">
        <v>269</v>
      </c>
      <c r="E25" s="35" t="n">
        <f aca="false">COUNTIF(E5:E22,"모르겠다")</f>
        <v>18</v>
      </c>
    </row>
    <row r="26" customFormat="false" ht="26.85" hidden="false" customHeight="false" outlineLevel="0" collapsed="false">
      <c r="D26" s="6" t="s">
        <v>111</v>
      </c>
      <c r="F26" s="4" t="str">
        <f aca="false">IF(E25&gt;0,"아직 "&amp;E25&amp;"개를 안 보셨습니다. 열여덟 개를 다 훑은 뒤에 판단이 나옵니다.",IF(E24=0,"해당 없음. 제출하셔도 됩니다.",IF(E24&lt;=3,"세 개 이하입니다. 제출 전에 이것만 고치십시오.","해당이 많습니다. 형식 항목부터 처리하십시오. 형식은 반나절이면 고칩니다.")))</f>
        <v>아직 18개를 안 보셨습니다. 열여덟 개를 다 훑은 뒤에 판단이 나옵니다.</v>
      </c>
    </row>
    <row r="28" customFormat="false" ht="33.75" hidden="false" customHeight="true" outlineLevel="0" collapsed="false">
      <c r="D28" s="30" t="s">
        <v>270</v>
      </c>
      <c r="E28" s="30"/>
      <c r="F28" s="30"/>
    </row>
    <row r="31" customFormat="false" ht="15" hidden="false" customHeight="false" outlineLevel="0" collapsed="false">
      <c r="D31" s="9" t="s">
        <v>37</v>
      </c>
    </row>
  </sheetData>
  <mergeCells count="1">
    <mergeCell ref="D28:F28"/>
  </mergeCells>
  <dataValidations count="1">
    <dataValidation allowBlank="true" errorStyle="stop" operator="between" showDropDown="false" showErrorMessage="false" showInputMessage="false" sqref="E5:E22" type="list">
      <formula1>"해당,아님,모르겠다"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2026-09-04T02:01:47Z</dcterms:created>
  <dc:creator>openpyxl</dc:creator>
  <dc:description/>
  <dc:language>en-US</dc:language>
  <cp:lastModifiedBy/>
  <dcterms:modified xsi:type="dcterms:W3CDTF">2026-09-04T02:01:47Z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